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7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1\cpd\CENNIKI\CENNIK LISTOPAD 2022\"/>
    </mc:Choice>
  </mc:AlternateContent>
  <xr:revisionPtr revIDLastSave="0" documentId="13_ncr:1_{35D57E9F-9489-4CD2-99DE-DC1E7392F28A}" xr6:coauthVersionLast="47" xr6:coauthVersionMax="47" xr10:uidLastSave="{00000000-0000-0000-0000-000000000000}"/>
  <bookViews>
    <workbookView xWindow="-120" yWindow="-120" windowWidth="29040" windowHeight="17640" tabRatio="795" xr2:uid="{00000000-000D-0000-FFFF-FFFF00000000}"/>
  </bookViews>
  <sheets>
    <sheet name="Strona główna" sheetId="14" r:id="rId1"/>
    <sheet name="Cennik" sheetId="13" r:id="rId2"/>
    <sheet name="Instrukcja obsługi" sheetId="12" r:id="rId3"/>
    <sheet name="Warunki handlowe" sheetId="2" r:id="rId4"/>
    <sheet name="Kalkulator doboru jc" sheetId="8" r:id="rId5"/>
    <sheet name="Kalkulacja Standard" sheetId="7" r:id="rId6"/>
    <sheet name="Kalkulacja Retraflex" sheetId="6" r:id="rId7"/>
  </sheets>
  <definedNames>
    <definedName name="_xlnm.Print_Area" localSheetId="1">Cennik!$A$1:$H$690</definedName>
    <definedName name="_xlnm.Print_Area" localSheetId="4">'Kalkulator doboru jc'!$A$1:$H$66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6" l="1"/>
  <c r="C24" i="6"/>
  <c r="D24" i="6" s="1"/>
  <c r="G24" i="6" s="1"/>
  <c r="H24" i="6"/>
  <c r="I24" i="6" s="1"/>
  <c r="D559" i="13"/>
  <c r="D560" i="13"/>
  <c r="C9" i="7"/>
  <c r="C8" i="7"/>
  <c r="D591" i="13"/>
  <c r="D579" i="13"/>
  <c r="D581" i="13"/>
  <c r="D582" i="13"/>
  <c r="D584" i="13"/>
  <c r="D585" i="13"/>
  <c r="D488" i="13"/>
  <c r="D489" i="13"/>
  <c r="D490" i="13"/>
  <c r="D213" i="13"/>
  <c r="D214" i="13"/>
  <c r="D215" i="13"/>
  <c r="D216" i="13"/>
  <c r="D217" i="13"/>
  <c r="D218" i="13"/>
  <c r="D219" i="13"/>
  <c r="D166" i="13"/>
  <c r="D167" i="13"/>
  <c r="D168" i="13"/>
  <c r="D170" i="13"/>
  <c r="D171" i="13"/>
  <c r="D172" i="13"/>
  <c r="D156" i="13"/>
  <c r="F160" i="13"/>
  <c r="D145" i="13"/>
  <c r="D146" i="13"/>
  <c r="D127" i="13"/>
  <c r="D128" i="13"/>
  <c r="D129" i="13"/>
  <c r="D123" i="13"/>
  <c r="D124" i="13"/>
  <c r="D125" i="13"/>
  <c r="F283" i="13"/>
  <c r="D282" i="13"/>
  <c r="F282" i="13"/>
  <c r="G282" i="13" s="1"/>
  <c r="H282" i="13" s="1"/>
  <c r="F229" i="13"/>
  <c r="G229" i="13" s="1"/>
  <c r="H229" i="13" s="1"/>
  <c r="F190" i="13"/>
  <c r="G190" i="13" s="1"/>
  <c r="H190" i="13" s="1"/>
  <c r="D190" i="13"/>
  <c r="D229" i="13"/>
  <c r="C18" i="7"/>
  <c r="C17" i="7"/>
  <c r="C16" i="7"/>
  <c r="C15" i="7"/>
  <c r="C14" i="7"/>
  <c r="C13" i="7"/>
  <c r="C12" i="7"/>
  <c r="C10" i="7"/>
  <c r="J24" i="6" l="1"/>
  <c r="K24" i="6" s="1"/>
  <c r="F24" i="6"/>
  <c r="D9" i="13"/>
  <c r="D492" i="13"/>
  <c r="F492" i="13"/>
  <c r="G492" i="13" s="1"/>
  <c r="H492" i="13" s="1"/>
  <c r="D493" i="13"/>
  <c r="F493" i="13"/>
  <c r="G493" i="13" s="1"/>
  <c r="H493" i="13" s="1"/>
  <c r="F275" i="13"/>
  <c r="G275" i="13" s="1"/>
  <c r="H275" i="13" s="1"/>
  <c r="D275" i="13"/>
  <c r="F242" i="13"/>
  <c r="G242" i="13" s="1"/>
  <c r="H242" i="13" s="1"/>
  <c r="F228" i="13"/>
  <c r="G228" i="13" s="1"/>
  <c r="H228" i="13" s="1"/>
  <c r="F230" i="13"/>
  <c r="G230" i="13" s="1"/>
  <c r="H230" i="13" s="1"/>
  <c r="F231" i="13"/>
  <c r="G231" i="13" s="1"/>
  <c r="H231" i="13" s="1"/>
  <c r="F232" i="13"/>
  <c r="G232" i="13" s="1"/>
  <c r="H232" i="13" s="1"/>
  <c r="F233" i="13"/>
  <c r="G233" i="13" s="1"/>
  <c r="H233" i="13" s="1"/>
  <c r="F234" i="13"/>
  <c r="G234" i="13" s="1"/>
  <c r="H234" i="13" s="1"/>
  <c r="D242" i="13"/>
  <c r="D234" i="13"/>
  <c r="D233" i="13"/>
  <c r="D232" i="13"/>
  <c r="D231" i="13"/>
  <c r="D230" i="13"/>
  <c r="D228" i="13"/>
  <c r="F328" i="13"/>
  <c r="G328" i="13" s="1"/>
  <c r="H328" i="13" s="1"/>
  <c r="D328" i="13"/>
  <c r="F589" i="13"/>
  <c r="D589" i="13"/>
  <c r="F543" i="13"/>
  <c r="G543" i="13" s="1"/>
  <c r="H543" i="13" s="1"/>
  <c r="D543" i="13"/>
  <c r="F684" i="13"/>
  <c r="G684" i="13" s="1"/>
  <c r="H684" i="13" s="1"/>
  <c r="D684" i="13"/>
  <c r="F659" i="13"/>
  <c r="G659" i="13" s="1"/>
  <c r="H659" i="13" s="1"/>
  <c r="D659" i="13"/>
  <c r="F654" i="13"/>
  <c r="G654" i="13" s="1"/>
  <c r="H654" i="13" s="1"/>
  <c r="F655" i="13"/>
  <c r="G655" i="13" s="1"/>
  <c r="H655" i="13" s="1"/>
  <c r="D655" i="13"/>
  <c r="D654" i="13"/>
  <c r="F646" i="13"/>
  <c r="G646" i="13" s="1"/>
  <c r="H646" i="13" s="1"/>
  <c r="D646" i="13"/>
  <c r="F641" i="13"/>
  <c r="G641" i="13" s="1"/>
  <c r="H641" i="13" s="1"/>
  <c r="F642" i="13"/>
  <c r="G642" i="13" s="1"/>
  <c r="H642" i="13" s="1"/>
  <c r="D641" i="13"/>
  <c r="D642" i="13"/>
  <c r="F54" i="13"/>
  <c r="F55" i="13"/>
  <c r="G55" i="13" s="1"/>
  <c r="H55" i="13" s="1"/>
  <c r="F56" i="13"/>
  <c r="G56" i="13" s="1"/>
  <c r="H56" i="13" s="1"/>
  <c r="F9" i="13"/>
  <c r="G589" i="13" l="1"/>
  <c r="H589" i="13" s="1"/>
  <c r="G54" i="13"/>
  <c r="H54" i="13" s="1"/>
  <c r="G9" i="13"/>
  <c r="H9" i="13" s="1"/>
  <c r="F560" i="13"/>
  <c r="G560" i="13" s="1"/>
  <c r="H560" i="13" s="1"/>
  <c r="D54" i="13"/>
  <c r="D55" i="13"/>
  <c r="D56" i="13"/>
  <c r="D98" i="13"/>
  <c r="D99" i="13"/>
  <c r="D100" i="13"/>
  <c r="D11" i="13"/>
  <c r="D12" i="13"/>
  <c r="D13" i="13"/>
  <c r="D14" i="13"/>
  <c r="D16" i="13"/>
  <c r="D17" i="13"/>
  <c r="D19" i="13"/>
  <c r="D20" i="13"/>
  <c r="D21" i="13"/>
  <c r="D22" i="13"/>
  <c r="D8" i="13"/>
  <c r="E17" i="6"/>
  <c r="E16" i="6"/>
  <c r="B31" i="7"/>
  <c r="C31" i="7"/>
  <c r="D31" i="7" s="1"/>
  <c r="G31" i="7" s="1"/>
  <c r="B30" i="7"/>
  <c r="C30" i="7"/>
  <c r="D30" i="7" s="1"/>
  <c r="G30" i="7" s="1"/>
  <c r="B27" i="7"/>
  <c r="C27" i="7"/>
  <c r="D27" i="7" s="1"/>
  <c r="G27" i="7" s="1"/>
  <c r="B37" i="6"/>
  <c r="C37" i="6"/>
  <c r="D37" i="6" s="1"/>
  <c r="G37" i="6" s="1"/>
  <c r="B35" i="6"/>
  <c r="C35" i="6"/>
  <c r="D35" i="6" s="1"/>
  <c r="G35" i="6" s="1"/>
  <c r="B34" i="6"/>
  <c r="C34" i="6"/>
  <c r="D34" i="6" s="1"/>
  <c r="G34" i="6" s="1"/>
  <c r="H34" i="6"/>
  <c r="I34" i="6" s="1"/>
  <c r="B31" i="6"/>
  <c r="C31" i="6"/>
  <c r="D31" i="6" s="1"/>
  <c r="G31" i="6" s="1"/>
  <c r="B21" i="6"/>
  <c r="C21" i="6"/>
  <c r="D21" i="6" s="1"/>
  <c r="G21" i="6" s="1"/>
  <c r="B20" i="7"/>
  <c r="C20" i="7"/>
  <c r="D20" i="7" s="1"/>
  <c r="G20" i="7" s="1"/>
  <c r="D495" i="13"/>
  <c r="D527" i="13"/>
  <c r="F527" i="13"/>
  <c r="G527" i="13" s="1"/>
  <c r="H527" i="13" s="1"/>
  <c r="D687" i="13"/>
  <c r="F687" i="13"/>
  <c r="G687" i="13" s="1"/>
  <c r="H687" i="13" s="1"/>
  <c r="D688" i="13"/>
  <c r="F688" i="13"/>
  <c r="G688" i="13" s="1"/>
  <c r="H688" i="13" s="1"/>
  <c r="D689" i="13"/>
  <c r="F689" i="13"/>
  <c r="G689" i="13" s="1"/>
  <c r="H689" i="13" s="1"/>
  <c r="F648" i="13"/>
  <c r="G648" i="13" s="1"/>
  <c r="H648" i="13" s="1"/>
  <c r="D648" i="13"/>
  <c r="F631" i="13"/>
  <c r="G631" i="13" s="1"/>
  <c r="H631" i="13" s="1"/>
  <c r="D631" i="13"/>
  <c r="F609" i="13"/>
  <c r="G609" i="13" s="1"/>
  <c r="H609" i="13" s="1"/>
  <c r="F610" i="13"/>
  <c r="G610" i="13" s="1"/>
  <c r="H610" i="13" s="1"/>
  <c r="D610" i="13"/>
  <c r="D609" i="13"/>
  <c r="F608" i="13"/>
  <c r="G608" i="13" s="1"/>
  <c r="H608" i="13" s="1"/>
  <c r="D608" i="13"/>
  <c r="F511" i="13"/>
  <c r="G511" i="13" s="1"/>
  <c r="H511" i="13" s="1"/>
  <c r="D502" i="13"/>
  <c r="D501" i="13"/>
  <c r="D500" i="13"/>
  <c r="D499" i="13"/>
  <c r="D498" i="13"/>
  <c r="D497" i="13"/>
  <c r="D496" i="13"/>
  <c r="D486" i="13"/>
  <c r="D485" i="13"/>
  <c r="D484" i="13"/>
  <c r="D483" i="13"/>
  <c r="D482" i="13"/>
  <c r="D480" i="13"/>
  <c r="D478" i="13"/>
  <c r="F475" i="13"/>
  <c r="G475" i="13" s="1"/>
  <c r="H475" i="13" s="1"/>
  <c r="F476" i="13"/>
  <c r="G476" i="13" s="1"/>
  <c r="H476" i="13" s="1"/>
  <c r="F477" i="13"/>
  <c r="G477" i="13" s="1"/>
  <c r="H477" i="13" s="1"/>
  <c r="D477" i="13"/>
  <c r="D476" i="13"/>
  <c r="D475" i="13"/>
  <c r="D473" i="13"/>
  <c r="D470" i="13"/>
  <c r="D468" i="13"/>
  <c r="D467" i="13"/>
  <c r="D465" i="13"/>
  <c r="H20" i="7" s="1"/>
  <c r="I20" i="7" s="1"/>
  <c r="D463" i="13"/>
  <c r="D461" i="13"/>
  <c r="D459" i="13"/>
  <c r="D456" i="13"/>
  <c r="D454" i="13"/>
  <c r="D451" i="13"/>
  <c r="D448" i="13"/>
  <c r="D445" i="13"/>
  <c r="D442" i="13"/>
  <c r="D439" i="13"/>
  <c r="D436" i="13"/>
  <c r="D433" i="13"/>
  <c r="D430" i="13"/>
  <c r="D427" i="13"/>
  <c r="D424" i="13"/>
  <c r="D421" i="13"/>
  <c r="D418" i="13"/>
  <c r="D415" i="13"/>
  <c r="D413" i="13"/>
  <c r="D411" i="13"/>
  <c r="F360" i="13"/>
  <c r="G360" i="13" s="1"/>
  <c r="H360" i="13" s="1"/>
  <c r="D360" i="13"/>
  <c r="D356" i="13"/>
  <c r="D355" i="13"/>
  <c r="D354" i="13"/>
  <c r="D353" i="13"/>
  <c r="D352" i="13"/>
  <c r="D351" i="13"/>
  <c r="D350" i="13"/>
  <c r="D349" i="13"/>
  <c r="D348" i="13"/>
  <c r="F345" i="13"/>
  <c r="G345" i="13" s="1"/>
  <c r="H345" i="13" s="1"/>
  <c r="F346" i="13"/>
  <c r="G346" i="13" s="1"/>
  <c r="H346" i="13" s="1"/>
  <c r="D346" i="13"/>
  <c r="D345" i="13"/>
  <c r="F330" i="13"/>
  <c r="G330" i="13" s="1"/>
  <c r="H330" i="13" s="1"/>
  <c r="F331" i="13"/>
  <c r="G331" i="13" s="1"/>
  <c r="H331" i="13" s="1"/>
  <c r="F332" i="13"/>
  <c r="G332" i="13" s="1"/>
  <c r="H332" i="13" s="1"/>
  <c r="D332" i="13"/>
  <c r="D331" i="13"/>
  <c r="D330" i="13"/>
  <c r="F287" i="13"/>
  <c r="G287" i="13" s="1"/>
  <c r="H287" i="13" s="1"/>
  <c r="F289" i="13"/>
  <c r="G289" i="13" s="1"/>
  <c r="H289" i="13" s="1"/>
  <c r="D289" i="13"/>
  <c r="D287" i="13"/>
  <c r="H21" i="6" s="1"/>
  <c r="I21" i="6" s="1"/>
  <c r="F276" i="13"/>
  <c r="G276" i="13" s="1"/>
  <c r="H276" i="13" s="1"/>
  <c r="D276" i="13"/>
  <c r="D260" i="13"/>
  <c r="F260" i="13"/>
  <c r="G260" i="13" s="1"/>
  <c r="H260" i="13" s="1"/>
  <c r="F8" i="13"/>
  <c r="F11" i="13"/>
  <c r="F12" i="13"/>
  <c r="F13" i="13"/>
  <c r="F14" i="13"/>
  <c r="F16" i="13"/>
  <c r="F17" i="13"/>
  <c r="F19" i="13"/>
  <c r="F20" i="13"/>
  <c r="F21" i="13"/>
  <c r="F22" i="13"/>
  <c r="F178" i="13"/>
  <c r="G178" i="13" s="1"/>
  <c r="H178" i="13" s="1"/>
  <c r="F179" i="13"/>
  <c r="G179" i="13" s="1"/>
  <c r="H179" i="13" s="1"/>
  <c r="F180" i="13"/>
  <c r="G180" i="13" s="1"/>
  <c r="H180" i="13" s="1"/>
  <c r="F181" i="13"/>
  <c r="G181" i="13" s="1"/>
  <c r="H181" i="13" s="1"/>
  <c r="F98" i="13"/>
  <c r="F99" i="13"/>
  <c r="F100" i="13"/>
  <c r="F110" i="13"/>
  <c r="G110" i="13" s="1"/>
  <c r="H110" i="13" s="1"/>
  <c r="F111" i="13"/>
  <c r="G111" i="13" s="1"/>
  <c r="H111" i="13" s="1"/>
  <c r="F112" i="13"/>
  <c r="F113" i="13"/>
  <c r="G113" i="13" s="1"/>
  <c r="H113" i="13" s="1"/>
  <c r="F114" i="13"/>
  <c r="G114" i="13" s="1"/>
  <c r="H114" i="13" s="1"/>
  <c r="F116" i="13"/>
  <c r="G116" i="13" s="1"/>
  <c r="H116" i="13" s="1"/>
  <c r="F128" i="13"/>
  <c r="F129" i="13"/>
  <c r="F131" i="13"/>
  <c r="G131" i="13" s="1"/>
  <c r="H131" i="13" s="1"/>
  <c r="F132" i="13"/>
  <c r="G132" i="13" s="1"/>
  <c r="H132" i="13" s="1"/>
  <c r="F133" i="13"/>
  <c r="G133" i="13" s="1"/>
  <c r="H133" i="13" s="1"/>
  <c r="F134" i="13"/>
  <c r="G134" i="13" s="1"/>
  <c r="H134" i="13" s="1"/>
  <c r="F136" i="13"/>
  <c r="F137" i="13"/>
  <c r="F138" i="13"/>
  <c r="F139" i="13"/>
  <c r="F141" i="13"/>
  <c r="F148" i="13"/>
  <c r="G148" i="13" s="1"/>
  <c r="H148" i="13" s="1"/>
  <c r="F149" i="13"/>
  <c r="G149" i="13" s="1"/>
  <c r="H149" i="13" s="1"/>
  <c r="F151" i="13"/>
  <c r="G151" i="13" s="1"/>
  <c r="H151" i="13" s="1"/>
  <c r="F152" i="13"/>
  <c r="G152" i="13" s="1"/>
  <c r="H152" i="13" s="1"/>
  <c r="D181" i="13"/>
  <c r="D180" i="13"/>
  <c r="D179" i="13"/>
  <c r="D178" i="13"/>
  <c r="D152" i="13"/>
  <c r="D149" i="13"/>
  <c r="D148" i="13"/>
  <c r="H30" i="7" s="1"/>
  <c r="I30" i="7" s="1"/>
  <c r="D151" i="13"/>
  <c r="D134" i="13"/>
  <c r="D133" i="13"/>
  <c r="D132" i="13"/>
  <c r="D131" i="13"/>
  <c r="D24" i="13"/>
  <c r="F24" i="13"/>
  <c r="G24" i="13" s="1"/>
  <c r="H24" i="13" s="1"/>
  <c r="C32" i="6"/>
  <c r="C33" i="6"/>
  <c r="C36" i="6"/>
  <c r="C38" i="6"/>
  <c r="C39" i="6"/>
  <c r="C40" i="6"/>
  <c r="B39" i="6"/>
  <c r="F104" i="13"/>
  <c r="G104" i="13" s="1"/>
  <c r="H104" i="13" s="1"/>
  <c r="F106" i="13"/>
  <c r="G106" i="13" s="1"/>
  <c r="H106" i="13" s="1"/>
  <c r="F107" i="13"/>
  <c r="C30" i="6" l="1"/>
  <c r="G22" i="13"/>
  <c r="H22" i="13" s="1"/>
  <c r="G17" i="13"/>
  <c r="H17" i="13" s="1"/>
  <c r="G12" i="13"/>
  <c r="H12" i="13" s="1"/>
  <c r="G107" i="13"/>
  <c r="H107" i="13" s="1"/>
  <c r="G100" i="13"/>
  <c r="H100" i="13" s="1"/>
  <c r="G21" i="13"/>
  <c r="H21" i="13" s="1"/>
  <c r="G16" i="13"/>
  <c r="H16" i="13" s="1"/>
  <c r="G11" i="13"/>
  <c r="H11" i="13" s="1"/>
  <c r="G112" i="13"/>
  <c r="H112" i="13" s="1"/>
  <c r="G99" i="13"/>
  <c r="H99" i="13" s="1"/>
  <c r="G20" i="13"/>
  <c r="H20" i="13" s="1"/>
  <c r="G19" i="13"/>
  <c r="H19" i="13" s="1"/>
  <c r="G13" i="13"/>
  <c r="H13" i="13" s="1"/>
  <c r="G98" i="13"/>
  <c r="H98" i="13" s="1"/>
  <c r="G14" i="13"/>
  <c r="H14" i="13" s="1"/>
  <c r="G8" i="13"/>
  <c r="H8" i="13" s="1"/>
  <c r="J30" i="7"/>
  <c r="K30" i="7" s="1"/>
  <c r="F31" i="7"/>
  <c r="F30" i="7"/>
  <c r="F27" i="7"/>
  <c r="F37" i="6"/>
  <c r="F35" i="6"/>
  <c r="J34" i="6"/>
  <c r="K34" i="6" s="1"/>
  <c r="F34" i="6"/>
  <c r="F31" i="6"/>
  <c r="J21" i="6"/>
  <c r="K21" i="6" s="1"/>
  <c r="F21" i="6"/>
  <c r="J20" i="7"/>
  <c r="K20" i="7" s="1"/>
  <c r="F20" i="7"/>
  <c r="H8" i="7" l="1"/>
  <c r="H9" i="7"/>
  <c r="H10" i="7"/>
  <c r="H11" i="7"/>
  <c r="H12" i="7"/>
  <c r="H13" i="7"/>
  <c r="H14" i="7"/>
  <c r="H15" i="7"/>
  <c r="H16" i="7"/>
  <c r="H17" i="7"/>
  <c r="H18" i="7"/>
  <c r="H19" i="7"/>
  <c r="H21" i="7"/>
  <c r="H8" i="6"/>
  <c r="H16" i="6"/>
  <c r="H9" i="6"/>
  <c r="H10" i="6"/>
  <c r="H11" i="6"/>
  <c r="H12" i="6"/>
  <c r="H13" i="6"/>
  <c r="H14" i="6"/>
  <c r="H15" i="6"/>
  <c r="H17" i="6"/>
  <c r="H18" i="6"/>
  <c r="H19" i="6"/>
  <c r="H20" i="6"/>
  <c r="H30" i="6"/>
  <c r="F384" i="13" l="1"/>
  <c r="G384" i="13" s="1"/>
  <c r="H384" i="13" s="1"/>
  <c r="F385" i="13"/>
  <c r="G385" i="13" s="1"/>
  <c r="H385" i="13" s="1"/>
  <c r="F516" i="13"/>
  <c r="G516" i="13" s="1"/>
  <c r="H516" i="13" s="1"/>
  <c r="F517" i="13"/>
  <c r="G517" i="13" s="1"/>
  <c r="H517" i="13" s="1"/>
  <c r="F518" i="13"/>
  <c r="G518" i="13" s="1"/>
  <c r="H518" i="13" s="1"/>
  <c r="F519" i="13"/>
  <c r="G519" i="13" s="1"/>
  <c r="H519" i="13" s="1"/>
  <c r="F520" i="13"/>
  <c r="G520" i="13" s="1"/>
  <c r="H520" i="13" s="1"/>
  <c r="F521" i="13"/>
  <c r="G521" i="13" s="1"/>
  <c r="H521" i="13" s="1"/>
  <c r="D521" i="13"/>
  <c r="D516" i="13"/>
  <c r="D517" i="13"/>
  <c r="D518" i="13"/>
  <c r="D519" i="13"/>
  <c r="D520" i="13"/>
  <c r="D384" i="13"/>
  <c r="D385" i="13"/>
  <c r="B30" i="6" l="1"/>
  <c r="B32" i="6"/>
  <c r="B33" i="6"/>
  <c r="B36" i="6"/>
  <c r="B38" i="6"/>
  <c r="B40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2" i="6"/>
  <c r="C23" i="6"/>
  <c r="C25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2" i="6"/>
  <c r="B23" i="6"/>
  <c r="B25" i="6"/>
  <c r="C26" i="7"/>
  <c r="C28" i="7"/>
  <c r="C29" i="7"/>
  <c r="C32" i="7"/>
  <c r="B26" i="7"/>
  <c r="B28" i="7"/>
  <c r="B29" i="7"/>
  <c r="B32" i="7"/>
  <c r="C11" i="7"/>
  <c r="C19" i="7"/>
  <c r="C21" i="7"/>
  <c r="B8" i="7"/>
  <c r="B9" i="7"/>
  <c r="B10" i="7"/>
  <c r="B11" i="7"/>
  <c r="B12" i="7"/>
  <c r="B13" i="7"/>
  <c r="B14" i="7"/>
  <c r="B15" i="7"/>
  <c r="B16" i="7"/>
  <c r="B17" i="7"/>
  <c r="B18" i="7"/>
  <c r="B19" i="7"/>
  <c r="B21" i="7"/>
  <c r="D686" i="13"/>
  <c r="D656" i="13"/>
  <c r="D677" i="13"/>
  <c r="D678" i="13"/>
  <c r="D682" i="13"/>
  <c r="D645" i="13"/>
  <c r="D657" i="13"/>
  <c r="D662" i="13"/>
  <c r="D666" i="13"/>
  <c r="D640" i="13"/>
  <c r="D632" i="13"/>
  <c r="D612" i="13"/>
  <c r="D611" i="13"/>
  <c r="D615" i="13"/>
  <c r="D623" i="13"/>
  <c r="D627" i="13"/>
  <c r="D604" i="13"/>
  <c r="D587" i="13"/>
  <c r="D596" i="13"/>
  <c r="D600" i="13"/>
  <c r="D575" i="13"/>
  <c r="H39" i="6"/>
  <c r="I39" i="6" s="1"/>
  <c r="D554" i="13"/>
  <c r="D549" i="13"/>
  <c r="D508" i="13"/>
  <c r="D270" i="13"/>
  <c r="D271" i="13"/>
  <c r="D226" i="13"/>
  <c r="D238" i="13"/>
  <c r="D243" i="13"/>
  <c r="D253" i="13"/>
  <c r="D245" i="13"/>
  <c r="D256" i="13"/>
  <c r="D194" i="13"/>
  <c r="D197" i="13"/>
  <c r="D162" i="13"/>
  <c r="F690" i="13"/>
  <c r="G690" i="13" s="1"/>
  <c r="H690" i="13" s="1"/>
  <c r="D690" i="13"/>
  <c r="F686" i="13"/>
  <c r="F685" i="13"/>
  <c r="G685" i="13" s="1"/>
  <c r="H685" i="13" s="1"/>
  <c r="D685" i="13"/>
  <c r="F683" i="13"/>
  <c r="G683" i="13" s="1"/>
  <c r="H683" i="13" s="1"/>
  <c r="D683" i="13"/>
  <c r="F682" i="13"/>
  <c r="F680" i="13"/>
  <c r="G680" i="13" s="1"/>
  <c r="H680" i="13" s="1"/>
  <c r="D680" i="13"/>
  <c r="F679" i="13"/>
  <c r="G679" i="13" s="1"/>
  <c r="H679" i="13" s="1"/>
  <c r="D679" i="13"/>
  <c r="F678" i="13"/>
  <c r="F677" i="13"/>
  <c r="F676" i="13"/>
  <c r="G676" i="13" s="1"/>
  <c r="H676" i="13" s="1"/>
  <c r="D676" i="13"/>
  <c r="F675" i="13"/>
  <c r="G675" i="13" s="1"/>
  <c r="H675" i="13" s="1"/>
  <c r="D675" i="13"/>
  <c r="F674" i="13"/>
  <c r="D674" i="13"/>
  <c r="F673" i="13"/>
  <c r="G673" i="13" s="1"/>
  <c r="H673" i="13" s="1"/>
  <c r="D673" i="13"/>
  <c r="F672" i="13"/>
  <c r="G672" i="13" s="1"/>
  <c r="H672" i="13" s="1"/>
  <c r="D672" i="13"/>
  <c r="F670" i="13"/>
  <c r="D670" i="13"/>
  <c r="F669" i="13"/>
  <c r="G669" i="13" s="1"/>
  <c r="H669" i="13" s="1"/>
  <c r="D669" i="13"/>
  <c r="F668" i="13"/>
  <c r="G668" i="13" s="1"/>
  <c r="H668" i="13" s="1"/>
  <c r="D668" i="13"/>
  <c r="F666" i="13"/>
  <c r="F665" i="13"/>
  <c r="G665" i="13" s="1"/>
  <c r="H665" i="13" s="1"/>
  <c r="D665" i="13"/>
  <c r="F664" i="13"/>
  <c r="G664" i="13" s="1"/>
  <c r="H664" i="13" s="1"/>
  <c r="D664" i="13"/>
  <c r="F663" i="13"/>
  <c r="G663" i="13" s="1"/>
  <c r="H663" i="13" s="1"/>
  <c r="D663" i="13"/>
  <c r="F662" i="13"/>
  <c r="F661" i="13"/>
  <c r="G661" i="13" s="1"/>
  <c r="H661" i="13" s="1"/>
  <c r="D661" i="13"/>
  <c r="F658" i="13"/>
  <c r="G658" i="13" s="1"/>
  <c r="H658" i="13" s="1"/>
  <c r="D658" i="13"/>
  <c r="F657" i="13"/>
  <c r="F656" i="13"/>
  <c r="F653" i="13"/>
  <c r="G653" i="13" s="1"/>
  <c r="H653" i="13" s="1"/>
  <c r="D653" i="13"/>
  <c r="F652" i="13"/>
  <c r="G652" i="13" s="1"/>
  <c r="H652" i="13" s="1"/>
  <c r="D652" i="13"/>
  <c r="F650" i="13"/>
  <c r="G650" i="13" s="1"/>
  <c r="H650" i="13" s="1"/>
  <c r="F649" i="13"/>
  <c r="G649" i="13" s="1"/>
  <c r="H649" i="13" s="1"/>
  <c r="D649" i="13"/>
  <c r="F647" i="13"/>
  <c r="G647" i="13" s="1"/>
  <c r="H647" i="13" s="1"/>
  <c r="D647" i="13"/>
  <c r="F645" i="13"/>
  <c r="G645" i="13" s="1"/>
  <c r="H645" i="13" s="1"/>
  <c r="F644" i="13"/>
  <c r="G644" i="13" s="1"/>
  <c r="H644" i="13" s="1"/>
  <c r="D644" i="13"/>
  <c r="F640" i="13"/>
  <c r="F634" i="13"/>
  <c r="G634" i="13" s="1"/>
  <c r="H634" i="13" s="1"/>
  <c r="D634" i="13"/>
  <c r="F633" i="13"/>
  <c r="G633" i="13" s="1"/>
  <c r="H633" i="13" s="1"/>
  <c r="D633" i="13"/>
  <c r="F632" i="13"/>
  <c r="G632" i="13" s="1"/>
  <c r="H632" i="13" s="1"/>
  <c r="F630" i="13"/>
  <c r="G630" i="13" s="1"/>
  <c r="H630" i="13" s="1"/>
  <c r="D630" i="13"/>
  <c r="F629" i="13"/>
  <c r="G629" i="13" s="1"/>
  <c r="H629" i="13" s="1"/>
  <c r="D629" i="13"/>
  <c r="F628" i="13"/>
  <c r="G628" i="13" s="1"/>
  <c r="H628" i="13" s="1"/>
  <c r="D628" i="13"/>
  <c r="F627" i="13"/>
  <c r="F626" i="13"/>
  <c r="G626" i="13" s="1"/>
  <c r="H626" i="13" s="1"/>
  <c r="D626" i="13"/>
  <c r="F625" i="13"/>
  <c r="G625" i="13" s="1"/>
  <c r="H625" i="13" s="1"/>
  <c r="F624" i="13"/>
  <c r="G624" i="13" s="1"/>
  <c r="H624" i="13" s="1"/>
  <c r="D624" i="13"/>
  <c r="F623" i="13"/>
  <c r="F622" i="13"/>
  <c r="G622" i="13" s="1"/>
  <c r="H622" i="13" s="1"/>
  <c r="D622" i="13"/>
  <c r="F621" i="13"/>
  <c r="G621" i="13" s="1"/>
  <c r="H621" i="13" s="1"/>
  <c r="F620" i="13"/>
  <c r="G620" i="13" s="1"/>
  <c r="H620" i="13" s="1"/>
  <c r="D620" i="13"/>
  <c r="F619" i="13"/>
  <c r="D619" i="13"/>
  <c r="F618" i="13"/>
  <c r="G618" i="13" s="1"/>
  <c r="H618" i="13" s="1"/>
  <c r="D618" i="13"/>
  <c r="F617" i="13"/>
  <c r="G617" i="13" s="1"/>
  <c r="H617" i="13" s="1"/>
  <c r="D617" i="13"/>
  <c r="F616" i="13"/>
  <c r="G616" i="13" s="1"/>
  <c r="H616" i="13" s="1"/>
  <c r="D616" i="13"/>
  <c r="F615" i="13"/>
  <c r="G615" i="13" s="1"/>
  <c r="H615" i="13" s="1"/>
  <c r="F614" i="13"/>
  <c r="G614" i="13" s="1"/>
  <c r="H614" i="13" s="1"/>
  <c r="D614" i="13"/>
  <c r="F613" i="13"/>
  <c r="G613" i="13" s="1"/>
  <c r="H613" i="13" s="1"/>
  <c r="D613" i="13"/>
  <c r="F612" i="13"/>
  <c r="F611" i="13"/>
  <c r="G611" i="13" s="1"/>
  <c r="H611" i="13" s="1"/>
  <c r="F607" i="13"/>
  <c r="G607" i="13" s="1"/>
  <c r="H607" i="13" s="1"/>
  <c r="D607" i="13"/>
  <c r="F606" i="13"/>
  <c r="G606" i="13" s="1"/>
  <c r="H606" i="13" s="1"/>
  <c r="D606" i="13"/>
  <c r="F605" i="13"/>
  <c r="G605" i="13" s="1"/>
  <c r="H605" i="13" s="1"/>
  <c r="D605" i="13"/>
  <c r="F604" i="13"/>
  <c r="F600" i="13"/>
  <c r="F599" i="13"/>
  <c r="G599" i="13" s="1"/>
  <c r="H599" i="13" s="1"/>
  <c r="D599" i="13"/>
  <c r="F597" i="13"/>
  <c r="G597" i="13" s="1"/>
  <c r="H597" i="13" s="1"/>
  <c r="D597" i="13"/>
  <c r="F596" i="13"/>
  <c r="F594" i="13"/>
  <c r="G594" i="13" s="1"/>
  <c r="H594" i="13" s="1"/>
  <c r="D594" i="13"/>
  <c r="F593" i="13"/>
  <c r="G593" i="13" s="1"/>
  <c r="H593" i="13" s="1"/>
  <c r="D593" i="13"/>
  <c r="F591" i="13"/>
  <c r="G591" i="13" s="1"/>
  <c r="H591" i="13" s="1"/>
  <c r="F588" i="13"/>
  <c r="G588" i="13" s="1"/>
  <c r="H588" i="13" s="1"/>
  <c r="D588" i="13"/>
  <c r="F587" i="13"/>
  <c r="G587" i="13" s="1"/>
  <c r="H587" i="13" s="1"/>
  <c r="F585" i="13"/>
  <c r="G585" i="13" s="1"/>
  <c r="H585" i="13" s="1"/>
  <c r="F584" i="13"/>
  <c r="G584" i="13" s="1"/>
  <c r="H584" i="13" s="1"/>
  <c r="F582" i="13"/>
  <c r="G582" i="13" s="1"/>
  <c r="H582" i="13" s="1"/>
  <c r="F581" i="13"/>
  <c r="F579" i="13"/>
  <c r="G579" i="13" s="1"/>
  <c r="H579" i="13" s="1"/>
  <c r="F575" i="13"/>
  <c r="F574" i="13"/>
  <c r="G574" i="13" s="1"/>
  <c r="H574" i="13" s="1"/>
  <c r="D574" i="13"/>
  <c r="F573" i="13"/>
  <c r="G573" i="13" s="1"/>
  <c r="H573" i="13" s="1"/>
  <c r="D573" i="13"/>
  <c r="F572" i="13"/>
  <c r="G572" i="13" s="1"/>
  <c r="H572" i="13" s="1"/>
  <c r="D572" i="13"/>
  <c r="F570" i="13"/>
  <c r="G570" i="13" s="1"/>
  <c r="H570" i="13" s="1"/>
  <c r="D570" i="13"/>
  <c r="F569" i="13"/>
  <c r="G569" i="13" s="1"/>
  <c r="H569" i="13" s="1"/>
  <c r="D569" i="13"/>
  <c r="F568" i="13"/>
  <c r="G568" i="13" s="1"/>
  <c r="H568" i="13" s="1"/>
  <c r="D568" i="13"/>
  <c r="F567" i="13"/>
  <c r="G567" i="13" s="1"/>
  <c r="H567" i="13" s="1"/>
  <c r="D567" i="13"/>
  <c r="F565" i="13"/>
  <c r="G565" i="13" s="1"/>
  <c r="H565" i="13" s="1"/>
  <c r="D565" i="13"/>
  <c r="F564" i="13"/>
  <c r="G564" i="13" s="1"/>
  <c r="H564" i="13" s="1"/>
  <c r="D564" i="13"/>
  <c r="F563" i="13"/>
  <c r="G563" i="13" s="1"/>
  <c r="H563" i="13" s="1"/>
  <c r="D563" i="13"/>
  <c r="F562" i="13"/>
  <c r="D562" i="13"/>
  <c r="F559" i="13"/>
  <c r="G559" i="13" s="1"/>
  <c r="H559" i="13" s="1"/>
  <c r="F557" i="13"/>
  <c r="G557" i="13" s="1"/>
  <c r="H557" i="13" s="1"/>
  <c r="D557" i="13"/>
  <c r="F556" i="13"/>
  <c r="G556" i="13" s="1"/>
  <c r="H556" i="13" s="1"/>
  <c r="D556" i="13"/>
  <c r="F555" i="13"/>
  <c r="G555" i="13" s="1"/>
  <c r="H555" i="13" s="1"/>
  <c r="D555" i="13"/>
  <c r="F554" i="13"/>
  <c r="G554" i="13" s="1"/>
  <c r="H554" i="13" s="1"/>
  <c r="F552" i="13"/>
  <c r="G552" i="13" s="1"/>
  <c r="H552" i="13" s="1"/>
  <c r="D552" i="13"/>
  <c r="F551" i="13"/>
  <c r="G551" i="13" s="1"/>
  <c r="H551" i="13" s="1"/>
  <c r="D551" i="13"/>
  <c r="H37" i="6" s="1"/>
  <c r="I37" i="6" s="1"/>
  <c r="J37" i="6" s="1"/>
  <c r="K37" i="6" s="1"/>
  <c r="F550" i="13"/>
  <c r="G550" i="13" s="1"/>
  <c r="H550" i="13" s="1"/>
  <c r="D550" i="13"/>
  <c r="F549" i="13"/>
  <c r="G549" i="13" s="1"/>
  <c r="H549" i="13" s="1"/>
  <c r="F547" i="13"/>
  <c r="G547" i="13" s="1"/>
  <c r="H547" i="13" s="1"/>
  <c r="D547" i="13"/>
  <c r="F546" i="13"/>
  <c r="G546" i="13" s="1"/>
  <c r="H546" i="13" s="1"/>
  <c r="D546" i="13"/>
  <c r="F545" i="13"/>
  <c r="G545" i="13" s="1"/>
  <c r="H545" i="13" s="1"/>
  <c r="D545" i="13"/>
  <c r="F544" i="13"/>
  <c r="G544" i="13" s="1"/>
  <c r="H544" i="13" s="1"/>
  <c r="D544" i="13"/>
  <c r="F542" i="13"/>
  <c r="G542" i="13" s="1"/>
  <c r="H542" i="13" s="1"/>
  <c r="D542" i="13"/>
  <c r="F541" i="13"/>
  <c r="G541" i="13" s="1"/>
  <c r="H541" i="13" s="1"/>
  <c r="D541" i="13"/>
  <c r="H38" i="6" s="1"/>
  <c r="F539" i="13"/>
  <c r="G539" i="13" s="1"/>
  <c r="H539" i="13" s="1"/>
  <c r="D539" i="13"/>
  <c r="F537" i="13"/>
  <c r="G537" i="13" s="1"/>
  <c r="H537" i="13" s="1"/>
  <c r="D537" i="13"/>
  <c r="F536" i="13"/>
  <c r="G536" i="13" s="1"/>
  <c r="H536" i="13" s="1"/>
  <c r="D536" i="13"/>
  <c r="H25" i="6" s="1"/>
  <c r="F535" i="13"/>
  <c r="G535" i="13" s="1"/>
  <c r="H535" i="13" s="1"/>
  <c r="D535" i="13"/>
  <c r="H23" i="6" s="1"/>
  <c r="F533" i="13"/>
  <c r="G533" i="13" s="1"/>
  <c r="H533" i="13" s="1"/>
  <c r="D533" i="13"/>
  <c r="F532" i="13"/>
  <c r="G532" i="13" s="1"/>
  <c r="H532" i="13" s="1"/>
  <c r="D532" i="13"/>
  <c r="F526" i="13"/>
  <c r="G526" i="13" s="1"/>
  <c r="H526" i="13" s="1"/>
  <c r="D526" i="13"/>
  <c r="F525" i="13"/>
  <c r="G525" i="13" s="1"/>
  <c r="H525" i="13" s="1"/>
  <c r="D525" i="13"/>
  <c r="F524" i="13"/>
  <c r="G524" i="13" s="1"/>
  <c r="H524" i="13" s="1"/>
  <c r="D524" i="13"/>
  <c r="F523" i="13"/>
  <c r="G523" i="13" s="1"/>
  <c r="H523" i="13" s="1"/>
  <c r="D523" i="13"/>
  <c r="F530" i="13"/>
  <c r="G530" i="13" s="1"/>
  <c r="H530" i="13" s="1"/>
  <c r="D530" i="13"/>
  <c r="F529" i="13"/>
  <c r="G529" i="13" s="1"/>
  <c r="H529" i="13" s="1"/>
  <c r="D529" i="13"/>
  <c r="H22" i="6" s="1"/>
  <c r="F515" i="13"/>
  <c r="G515" i="13" s="1"/>
  <c r="H515" i="13" s="1"/>
  <c r="D515" i="13"/>
  <c r="H36" i="6" s="1"/>
  <c r="F510" i="13"/>
  <c r="G510" i="13" s="1"/>
  <c r="H510" i="13" s="1"/>
  <c r="D510" i="13"/>
  <c r="F509" i="13"/>
  <c r="G509" i="13" s="1"/>
  <c r="H509" i="13" s="1"/>
  <c r="D509" i="13"/>
  <c r="F508" i="13"/>
  <c r="F507" i="13"/>
  <c r="G507" i="13" s="1"/>
  <c r="H507" i="13" s="1"/>
  <c r="D507" i="13"/>
  <c r="F506" i="13"/>
  <c r="G506" i="13" s="1"/>
  <c r="H506" i="13" s="1"/>
  <c r="D506" i="13"/>
  <c r="F502" i="13"/>
  <c r="G502" i="13" s="1"/>
  <c r="H502" i="13" s="1"/>
  <c r="F501" i="13"/>
  <c r="G501" i="13" s="1"/>
  <c r="H501" i="13" s="1"/>
  <c r="F500" i="13"/>
  <c r="G500" i="13" s="1"/>
  <c r="H500" i="13" s="1"/>
  <c r="F499" i="13"/>
  <c r="G499" i="13" s="1"/>
  <c r="H499" i="13" s="1"/>
  <c r="F498" i="13"/>
  <c r="G498" i="13" s="1"/>
  <c r="H498" i="13" s="1"/>
  <c r="F497" i="13"/>
  <c r="G497" i="13" s="1"/>
  <c r="H497" i="13" s="1"/>
  <c r="F496" i="13"/>
  <c r="G496" i="13" s="1"/>
  <c r="H496" i="13" s="1"/>
  <c r="F495" i="13"/>
  <c r="G495" i="13" s="1"/>
  <c r="H495" i="13" s="1"/>
  <c r="F490" i="13"/>
  <c r="F489" i="13"/>
  <c r="G489" i="13" s="1"/>
  <c r="H489" i="13" s="1"/>
  <c r="F488" i="13"/>
  <c r="G488" i="13" s="1"/>
  <c r="H488" i="13" s="1"/>
  <c r="F486" i="13"/>
  <c r="F485" i="13"/>
  <c r="G485" i="13" s="1"/>
  <c r="H485" i="13" s="1"/>
  <c r="F484" i="13"/>
  <c r="G484" i="13" s="1"/>
  <c r="H484" i="13" s="1"/>
  <c r="F483" i="13"/>
  <c r="G483" i="13" s="1"/>
  <c r="H483" i="13" s="1"/>
  <c r="F482" i="13"/>
  <c r="F480" i="13"/>
  <c r="G480" i="13" s="1"/>
  <c r="H480" i="13" s="1"/>
  <c r="F478" i="13"/>
  <c r="F473" i="13"/>
  <c r="G473" i="13" s="1"/>
  <c r="H473" i="13" s="1"/>
  <c r="F470" i="13"/>
  <c r="G470" i="13" s="1"/>
  <c r="H470" i="13" s="1"/>
  <c r="F468" i="13"/>
  <c r="G468" i="13" s="1"/>
  <c r="H468" i="13" s="1"/>
  <c r="F467" i="13"/>
  <c r="F465" i="13"/>
  <c r="G465" i="13" s="1"/>
  <c r="H465" i="13" s="1"/>
  <c r="F463" i="13"/>
  <c r="G463" i="13" s="1"/>
  <c r="H463" i="13" s="1"/>
  <c r="F461" i="13"/>
  <c r="G461" i="13" s="1"/>
  <c r="H461" i="13" s="1"/>
  <c r="F459" i="13"/>
  <c r="G459" i="13" s="1"/>
  <c r="H459" i="13" s="1"/>
  <c r="F457" i="13"/>
  <c r="G457" i="13" s="1"/>
  <c r="H457" i="13" s="1"/>
  <c r="F456" i="13"/>
  <c r="G456" i="13" s="1"/>
  <c r="H456" i="13" s="1"/>
  <c r="F454" i="13"/>
  <c r="G454" i="13" s="1"/>
  <c r="H454" i="13" s="1"/>
  <c r="F452" i="13"/>
  <c r="G452" i="13" s="1"/>
  <c r="H452" i="13" s="1"/>
  <c r="F451" i="13"/>
  <c r="F449" i="13"/>
  <c r="G449" i="13" s="1"/>
  <c r="H449" i="13" s="1"/>
  <c r="F448" i="13"/>
  <c r="G448" i="13" s="1"/>
  <c r="H448" i="13" s="1"/>
  <c r="F446" i="13"/>
  <c r="G446" i="13" s="1"/>
  <c r="H446" i="13" s="1"/>
  <c r="F445" i="13"/>
  <c r="G445" i="13" s="1"/>
  <c r="H445" i="13" s="1"/>
  <c r="F443" i="13"/>
  <c r="F442" i="13"/>
  <c r="G442" i="13" s="1"/>
  <c r="H442" i="13" s="1"/>
  <c r="F440" i="13"/>
  <c r="G440" i="13" s="1"/>
  <c r="H440" i="13" s="1"/>
  <c r="F439" i="13"/>
  <c r="G439" i="13" s="1"/>
  <c r="H439" i="13" s="1"/>
  <c r="F437" i="13"/>
  <c r="G437" i="13" s="1"/>
  <c r="H437" i="13" s="1"/>
  <c r="F436" i="13"/>
  <c r="G436" i="13" s="1"/>
  <c r="H436" i="13" s="1"/>
  <c r="F434" i="13"/>
  <c r="G434" i="13" s="1"/>
  <c r="H434" i="13" s="1"/>
  <c r="F433" i="13"/>
  <c r="G433" i="13" s="1"/>
  <c r="H433" i="13" s="1"/>
  <c r="F431" i="13"/>
  <c r="F430" i="13"/>
  <c r="G430" i="13" s="1"/>
  <c r="H430" i="13" s="1"/>
  <c r="F428" i="13"/>
  <c r="G428" i="13" s="1"/>
  <c r="H428" i="13" s="1"/>
  <c r="F427" i="13"/>
  <c r="F425" i="13"/>
  <c r="G425" i="13" s="1"/>
  <c r="H425" i="13" s="1"/>
  <c r="F424" i="13"/>
  <c r="G424" i="13" s="1"/>
  <c r="H424" i="13" s="1"/>
  <c r="F422" i="13"/>
  <c r="G422" i="13" s="1"/>
  <c r="H422" i="13" s="1"/>
  <c r="F421" i="13"/>
  <c r="G421" i="13" s="1"/>
  <c r="H421" i="13" s="1"/>
  <c r="F419" i="13"/>
  <c r="F418" i="13"/>
  <c r="G418" i="13" s="1"/>
  <c r="H418" i="13" s="1"/>
  <c r="F416" i="13"/>
  <c r="G416" i="13" s="1"/>
  <c r="H416" i="13" s="1"/>
  <c r="F415" i="13"/>
  <c r="F413" i="13"/>
  <c r="G413" i="13" s="1"/>
  <c r="H413" i="13" s="1"/>
  <c r="F411" i="13"/>
  <c r="G411" i="13" s="1"/>
  <c r="H411" i="13" s="1"/>
  <c r="F407" i="13"/>
  <c r="G407" i="13" s="1"/>
  <c r="H407" i="13" s="1"/>
  <c r="D407" i="13"/>
  <c r="F405" i="13"/>
  <c r="G405" i="13" s="1"/>
  <c r="H405" i="13" s="1"/>
  <c r="D405" i="13"/>
  <c r="F404" i="13"/>
  <c r="G404" i="13" s="1"/>
  <c r="H404" i="13" s="1"/>
  <c r="D404" i="13"/>
  <c r="F403" i="13"/>
  <c r="G403" i="13" s="1"/>
  <c r="H403" i="13" s="1"/>
  <c r="D403" i="13"/>
  <c r="F402" i="13"/>
  <c r="G402" i="13" s="1"/>
  <c r="H402" i="13" s="1"/>
  <c r="D402" i="13"/>
  <c r="F400" i="13"/>
  <c r="G400" i="13" s="1"/>
  <c r="H400" i="13" s="1"/>
  <c r="D400" i="13"/>
  <c r="F399" i="13"/>
  <c r="G399" i="13" s="1"/>
  <c r="H399" i="13" s="1"/>
  <c r="D399" i="13"/>
  <c r="F398" i="13"/>
  <c r="G398" i="13" s="1"/>
  <c r="H398" i="13" s="1"/>
  <c r="D398" i="13"/>
  <c r="F397" i="13"/>
  <c r="G397" i="13" s="1"/>
  <c r="H397" i="13" s="1"/>
  <c r="D397" i="13"/>
  <c r="F396" i="13"/>
  <c r="G396" i="13" s="1"/>
  <c r="H396" i="13" s="1"/>
  <c r="D396" i="13"/>
  <c r="F395" i="13"/>
  <c r="G395" i="13" s="1"/>
  <c r="H395" i="13" s="1"/>
  <c r="D395" i="13"/>
  <c r="F394" i="13"/>
  <c r="G394" i="13" s="1"/>
  <c r="H394" i="13" s="1"/>
  <c r="D394" i="13"/>
  <c r="F392" i="13"/>
  <c r="G392" i="13" s="1"/>
  <c r="H392" i="13" s="1"/>
  <c r="D392" i="13"/>
  <c r="F391" i="13"/>
  <c r="G391" i="13" s="1"/>
  <c r="H391" i="13" s="1"/>
  <c r="D391" i="13"/>
  <c r="F390" i="13"/>
  <c r="G390" i="13" s="1"/>
  <c r="H390" i="13" s="1"/>
  <c r="D390" i="13"/>
  <c r="F389" i="13"/>
  <c r="G389" i="13" s="1"/>
  <c r="H389" i="13" s="1"/>
  <c r="D389" i="13"/>
  <c r="F388" i="13"/>
  <c r="G388" i="13" s="1"/>
  <c r="H388" i="13" s="1"/>
  <c r="D388" i="13"/>
  <c r="F386" i="13"/>
  <c r="G386" i="13" s="1"/>
  <c r="H386" i="13" s="1"/>
  <c r="D386" i="13"/>
  <c r="F383" i="13"/>
  <c r="G383" i="13" s="1"/>
  <c r="H383" i="13" s="1"/>
  <c r="D383" i="13"/>
  <c r="F382" i="13"/>
  <c r="G382" i="13" s="1"/>
  <c r="H382" i="13" s="1"/>
  <c r="D382" i="13"/>
  <c r="F380" i="13"/>
  <c r="G380" i="13" s="1"/>
  <c r="H380" i="13" s="1"/>
  <c r="D380" i="13"/>
  <c r="F379" i="13"/>
  <c r="G379" i="13" s="1"/>
  <c r="H379" i="13" s="1"/>
  <c r="D379" i="13"/>
  <c r="F381" i="13"/>
  <c r="G381" i="13" s="1"/>
  <c r="H381" i="13" s="1"/>
  <c r="D381" i="13"/>
  <c r="F378" i="13"/>
  <c r="G378" i="13" s="1"/>
  <c r="H378" i="13" s="1"/>
  <c r="D378" i="13"/>
  <c r="F374" i="13"/>
  <c r="G374" i="13" s="1"/>
  <c r="H374" i="13" s="1"/>
  <c r="D374" i="13"/>
  <c r="F373" i="13"/>
  <c r="G373" i="13" s="1"/>
  <c r="H373" i="13" s="1"/>
  <c r="D373" i="13"/>
  <c r="F372" i="13"/>
  <c r="G372" i="13" s="1"/>
  <c r="H372" i="13" s="1"/>
  <c r="D372" i="13"/>
  <c r="F371" i="13"/>
  <c r="G371" i="13" s="1"/>
  <c r="H371" i="13" s="1"/>
  <c r="D371" i="13"/>
  <c r="F370" i="13"/>
  <c r="G370" i="13" s="1"/>
  <c r="H370" i="13" s="1"/>
  <c r="D370" i="13"/>
  <c r="F369" i="13"/>
  <c r="G369" i="13" s="1"/>
  <c r="H369" i="13" s="1"/>
  <c r="D369" i="13"/>
  <c r="F367" i="13"/>
  <c r="G367" i="13" s="1"/>
  <c r="H367" i="13" s="1"/>
  <c r="D367" i="13"/>
  <c r="F366" i="13"/>
  <c r="G366" i="13" s="1"/>
  <c r="H366" i="13" s="1"/>
  <c r="D366" i="13"/>
  <c r="F365" i="13"/>
  <c r="G365" i="13" s="1"/>
  <c r="H365" i="13" s="1"/>
  <c r="D365" i="13"/>
  <c r="F364" i="13"/>
  <c r="G364" i="13" s="1"/>
  <c r="H364" i="13" s="1"/>
  <c r="D364" i="13"/>
  <c r="F359" i="13"/>
  <c r="F358" i="13"/>
  <c r="G358" i="13" s="1"/>
  <c r="H358" i="13" s="1"/>
  <c r="D358" i="13"/>
  <c r="F356" i="13"/>
  <c r="G356" i="13" s="1"/>
  <c r="H356" i="13" s="1"/>
  <c r="F355" i="13"/>
  <c r="G355" i="13" s="1"/>
  <c r="H355" i="13" s="1"/>
  <c r="F354" i="13"/>
  <c r="G354" i="13" s="1"/>
  <c r="H354" i="13" s="1"/>
  <c r="F353" i="13"/>
  <c r="G353" i="13" s="1"/>
  <c r="H353" i="13" s="1"/>
  <c r="F352" i="13"/>
  <c r="G352" i="13" s="1"/>
  <c r="H352" i="13" s="1"/>
  <c r="F351" i="13"/>
  <c r="G351" i="13" s="1"/>
  <c r="H351" i="13" s="1"/>
  <c r="F350" i="13"/>
  <c r="G350" i="13" s="1"/>
  <c r="H350" i="13" s="1"/>
  <c r="F349" i="13"/>
  <c r="G349" i="13" s="1"/>
  <c r="H349" i="13" s="1"/>
  <c r="F348" i="13"/>
  <c r="G348" i="13" s="1"/>
  <c r="H348" i="13" s="1"/>
  <c r="F344" i="13"/>
  <c r="G344" i="13" s="1"/>
  <c r="H344" i="13" s="1"/>
  <c r="D344" i="13"/>
  <c r="F343" i="13"/>
  <c r="G343" i="13" s="1"/>
  <c r="H343" i="13" s="1"/>
  <c r="D343" i="13"/>
  <c r="F342" i="13"/>
  <c r="G342" i="13" s="1"/>
  <c r="H342" i="13" s="1"/>
  <c r="D342" i="13"/>
  <c r="F341" i="13"/>
  <c r="G341" i="13" s="1"/>
  <c r="H341" i="13" s="1"/>
  <c r="D341" i="13"/>
  <c r="F340" i="13"/>
  <c r="G340" i="13" s="1"/>
  <c r="H340" i="13" s="1"/>
  <c r="D340" i="13"/>
  <c r="F338" i="13"/>
  <c r="G338" i="13" s="1"/>
  <c r="H338" i="13" s="1"/>
  <c r="D338" i="13"/>
  <c r="F337" i="13"/>
  <c r="G337" i="13" s="1"/>
  <c r="H337" i="13" s="1"/>
  <c r="D337" i="13"/>
  <c r="F335" i="13"/>
  <c r="G335" i="13" s="1"/>
  <c r="H335" i="13" s="1"/>
  <c r="D335" i="13"/>
  <c r="F334" i="13"/>
  <c r="G334" i="13" s="1"/>
  <c r="H334" i="13" s="1"/>
  <c r="D334" i="13"/>
  <c r="F327" i="13"/>
  <c r="G327" i="13" s="1"/>
  <c r="H327" i="13" s="1"/>
  <c r="D327" i="13"/>
  <c r="F326" i="13"/>
  <c r="G326" i="13" s="1"/>
  <c r="H326" i="13" s="1"/>
  <c r="D326" i="13"/>
  <c r="F325" i="13"/>
  <c r="G325" i="13" s="1"/>
  <c r="H325" i="13" s="1"/>
  <c r="D325" i="13"/>
  <c r="F323" i="13"/>
  <c r="G323" i="13" s="1"/>
  <c r="H323" i="13" s="1"/>
  <c r="D323" i="13"/>
  <c r="F324" i="13"/>
  <c r="G324" i="13" s="1"/>
  <c r="H324" i="13" s="1"/>
  <c r="D324" i="13"/>
  <c r="F322" i="13"/>
  <c r="G322" i="13" s="1"/>
  <c r="H322" i="13" s="1"/>
  <c r="D322" i="13"/>
  <c r="F321" i="13"/>
  <c r="G321" i="13" s="1"/>
  <c r="H321" i="13" s="1"/>
  <c r="D321" i="13"/>
  <c r="F319" i="13"/>
  <c r="G319" i="13" s="1"/>
  <c r="H319" i="13" s="1"/>
  <c r="D319" i="13"/>
  <c r="F318" i="13"/>
  <c r="G318" i="13" s="1"/>
  <c r="H318" i="13" s="1"/>
  <c r="D318" i="13"/>
  <c r="F317" i="13"/>
  <c r="G317" i="13" s="1"/>
  <c r="H317" i="13" s="1"/>
  <c r="D317" i="13"/>
  <c r="F316" i="13"/>
  <c r="G316" i="13" s="1"/>
  <c r="H316" i="13" s="1"/>
  <c r="D316" i="13"/>
  <c r="F314" i="13"/>
  <c r="G314" i="13" s="1"/>
  <c r="H314" i="13" s="1"/>
  <c r="D314" i="13"/>
  <c r="F313" i="13"/>
  <c r="G313" i="13" s="1"/>
  <c r="H313" i="13" s="1"/>
  <c r="D313" i="13"/>
  <c r="F312" i="13"/>
  <c r="G312" i="13" s="1"/>
  <c r="H312" i="13" s="1"/>
  <c r="D312" i="13"/>
  <c r="F311" i="13"/>
  <c r="G311" i="13" s="1"/>
  <c r="H311" i="13" s="1"/>
  <c r="D311" i="13"/>
  <c r="F310" i="13"/>
  <c r="G310" i="13" s="1"/>
  <c r="H310" i="13" s="1"/>
  <c r="D310" i="13"/>
  <c r="F309" i="13"/>
  <c r="G309" i="13" s="1"/>
  <c r="H309" i="13" s="1"/>
  <c r="D309" i="13"/>
  <c r="F308" i="13"/>
  <c r="G308" i="13" s="1"/>
  <c r="H308" i="13" s="1"/>
  <c r="D308" i="13"/>
  <c r="F307" i="13"/>
  <c r="G307" i="13" s="1"/>
  <c r="H307" i="13" s="1"/>
  <c r="D307" i="13"/>
  <c r="F306" i="13"/>
  <c r="G306" i="13" s="1"/>
  <c r="H306" i="13" s="1"/>
  <c r="D306" i="13"/>
  <c r="F305" i="13"/>
  <c r="G305" i="13" s="1"/>
  <c r="H305" i="13" s="1"/>
  <c r="D305" i="13"/>
  <c r="F304" i="13"/>
  <c r="G304" i="13" s="1"/>
  <c r="H304" i="13" s="1"/>
  <c r="D304" i="13"/>
  <c r="F302" i="13"/>
  <c r="G302" i="13" s="1"/>
  <c r="H302" i="13" s="1"/>
  <c r="D302" i="13"/>
  <c r="F301" i="13"/>
  <c r="G301" i="13" s="1"/>
  <c r="H301" i="13" s="1"/>
  <c r="D301" i="13"/>
  <c r="F300" i="13"/>
  <c r="G300" i="13" s="1"/>
  <c r="H300" i="13" s="1"/>
  <c r="D300" i="13"/>
  <c r="F299" i="13"/>
  <c r="G299" i="13" s="1"/>
  <c r="H299" i="13" s="1"/>
  <c r="D299" i="13"/>
  <c r="F298" i="13"/>
  <c r="G298" i="13" s="1"/>
  <c r="H298" i="13" s="1"/>
  <c r="D298" i="13"/>
  <c r="F297" i="13"/>
  <c r="G297" i="13" s="1"/>
  <c r="H297" i="13" s="1"/>
  <c r="D297" i="13"/>
  <c r="F296" i="13"/>
  <c r="G296" i="13" s="1"/>
  <c r="H296" i="13" s="1"/>
  <c r="D296" i="13"/>
  <c r="F295" i="13"/>
  <c r="G295" i="13" s="1"/>
  <c r="H295" i="13" s="1"/>
  <c r="D295" i="13"/>
  <c r="F294" i="13"/>
  <c r="G294" i="13" s="1"/>
  <c r="H294" i="13" s="1"/>
  <c r="D294" i="13"/>
  <c r="F293" i="13"/>
  <c r="G293" i="13" s="1"/>
  <c r="H293" i="13" s="1"/>
  <c r="D293" i="13"/>
  <c r="F292" i="13"/>
  <c r="G292" i="13" s="1"/>
  <c r="H292" i="13" s="1"/>
  <c r="D292" i="13"/>
  <c r="G283" i="13"/>
  <c r="H283" i="13" s="1"/>
  <c r="D283" i="13"/>
  <c r="F281" i="13"/>
  <c r="D281" i="13"/>
  <c r="F279" i="13"/>
  <c r="G279" i="13" s="1"/>
  <c r="H279" i="13" s="1"/>
  <c r="D279" i="13"/>
  <c r="F278" i="13"/>
  <c r="G278" i="13" s="1"/>
  <c r="H278" i="13" s="1"/>
  <c r="D278" i="13"/>
  <c r="F274" i="13"/>
  <c r="D274" i="13"/>
  <c r="F273" i="13"/>
  <c r="G273" i="13" s="1"/>
  <c r="H273" i="13" s="1"/>
  <c r="D273" i="13"/>
  <c r="F271" i="13"/>
  <c r="F270" i="13"/>
  <c r="G270" i="13" s="1"/>
  <c r="H270" i="13" s="1"/>
  <c r="F269" i="13"/>
  <c r="G269" i="13" s="1"/>
  <c r="H269" i="13" s="1"/>
  <c r="D269" i="13"/>
  <c r="F268" i="13"/>
  <c r="G268" i="13" s="1"/>
  <c r="H268" i="13" s="1"/>
  <c r="D268" i="13"/>
  <c r="F267" i="13"/>
  <c r="G267" i="13" s="1"/>
  <c r="H267" i="13" s="1"/>
  <c r="D267" i="13"/>
  <c r="F263" i="13"/>
  <c r="G263" i="13" s="1"/>
  <c r="H263" i="13" s="1"/>
  <c r="D263" i="13"/>
  <c r="F262" i="13"/>
  <c r="G262" i="13" s="1"/>
  <c r="H262" i="13" s="1"/>
  <c r="D262" i="13"/>
  <c r="F261" i="13"/>
  <c r="G261" i="13" s="1"/>
  <c r="H261" i="13" s="1"/>
  <c r="D261" i="13"/>
  <c r="F256" i="13"/>
  <c r="F255" i="13"/>
  <c r="G255" i="13" s="1"/>
  <c r="H255" i="13" s="1"/>
  <c r="D255" i="13"/>
  <c r="F254" i="13"/>
  <c r="G254" i="13" s="1"/>
  <c r="H254" i="13" s="1"/>
  <c r="D254" i="13"/>
  <c r="F247" i="13"/>
  <c r="G247" i="13" s="1"/>
  <c r="H247" i="13" s="1"/>
  <c r="D247" i="13"/>
  <c r="F245" i="13"/>
  <c r="F246" i="13"/>
  <c r="G246" i="13" s="1"/>
  <c r="H246" i="13" s="1"/>
  <c r="D246" i="13"/>
  <c r="F244" i="13"/>
  <c r="G244" i="13" s="1"/>
  <c r="H244" i="13" s="1"/>
  <c r="D244" i="13"/>
  <c r="F253" i="13"/>
  <c r="F252" i="13"/>
  <c r="G252" i="13" s="1"/>
  <c r="H252" i="13" s="1"/>
  <c r="D252" i="13"/>
  <c r="F250" i="13"/>
  <c r="G250" i="13" s="1"/>
  <c r="H250" i="13" s="1"/>
  <c r="D250" i="13"/>
  <c r="F249" i="13"/>
  <c r="G249" i="13" s="1"/>
  <c r="H249" i="13" s="1"/>
  <c r="D249" i="13"/>
  <c r="F243" i="13"/>
  <c r="F241" i="13"/>
  <c r="G241" i="13" s="1"/>
  <c r="H241" i="13" s="1"/>
  <c r="D241" i="13"/>
  <c r="F240" i="13"/>
  <c r="G240" i="13" s="1"/>
  <c r="H240" i="13" s="1"/>
  <c r="D240" i="13"/>
  <c r="F238" i="13"/>
  <c r="G238" i="13" s="1"/>
  <c r="H238" i="13" s="1"/>
  <c r="F237" i="13"/>
  <c r="G237" i="13" s="1"/>
  <c r="H237" i="13" s="1"/>
  <c r="D237" i="13"/>
  <c r="F236" i="13"/>
  <c r="G236" i="13" s="1"/>
  <c r="H236" i="13" s="1"/>
  <c r="D236" i="13"/>
  <c r="F226" i="13"/>
  <c r="F225" i="13"/>
  <c r="G225" i="13" s="1"/>
  <c r="H225" i="13" s="1"/>
  <c r="D225" i="13"/>
  <c r="F224" i="13"/>
  <c r="G224" i="13" s="1"/>
  <c r="H224" i="13" s="1"/>
  <c r="D224" i="13"/>
  <c r="F223" i="13"/>
  <c r="G223" i="13" s="1"/>
  <c r="H223" i="13" s="1"/>
  <c r="D223" i="13"/>
  <c r="F222" i="13"/>
  <c r="G222" i="13" s="1"/>
  <c r="H222" i="13" s="1"/>
  <c r="D222" i="13"/>
  <c r="F221" i="13"/>
  <c r="G221" i="13" s="1"/>
  <c r="H221" i="13" s="1"/>
  <c r="D221" i="13"/>
  <c r="F219" i="13"/>
  <c r="G219" i="13" s="1"/>
  <c r="H219" i="13" s="1"/>
  <c r="F218" i="13"/>
  <c r="G218" i="13" s="1"/>
  <c r="H218" i="13" s="1"/>
  <c r="F217" i="13"/>
  <c r="G217" i="13" s="1"/>
  <c r="H217" i="13" s="1"/>
  <c r="F216" i="13"/>
  <c r="G216" i="13" s="1"/>
  <c r="H216" i="13" s="1"/>
  <c r="F215" i="13"/>
  <c r="G215" i="13" s="1"/>
  <c r="H215" i="13" s="1"/>
  <c r="F214" i="13"/>
  <c r="G214" i="13" s="1"/>
  <c r="H214" i="13" s="1"/>
  <c r="F213" i="13"/>
  <c r="G213" i="13" s="1"/>
  <c r="H213" i="13" s="1"/>
  <c r="F212" i="13"/>
  <c r="G212" i="13" s="1"/>
  <c r="H212" i="13" s="1"/>
  <c r="D212" i="13"/>
  <c r="F210" i="13"/>
  <c r="G210" i="13" s="1"/>
  <c r="H210" i="13" s="1"/>
  <c r="D210" i="13"/>
  <c r="F209" i="13"/>
  <c r="G209" i="13" s="1"/>
  <c r="H209" i="13" s="1"/>
  <c r="D209" i="13"/>
  <c r="F208" i="13"/>
  <c r="G208" i="13" s="1"/>
  <c r="H208" i="13" s="1"/>
  <c r="D208" i="13"/>
  <c r="F204" i="13"/>
  <c r="G204" i="13" s="1"/>
  <c r="H204" i="13" s="1"/>
  <c r="D204" i="13"/>
  <c r="F203" i="13"/>
  <c r="G203" i="13" s="1"/>
  <c r="H203" i="13" s="1"/>
  <c r="D203" i="13"/>
  <c r="F202" i="13"/>
  <c r="G202" i="13" s="1"/>
  <c r="H202" i="13" s="1"/>
  <c r="D202" i="13"/>
  <c r="F201" i="13"/>
  <c r="G201" i="13" s="1"/>
  <c r="H201" i="13" s="1"/>
  <c r="D201" i="13"/>
  <c r="F197" i="13"/>
  <c r="F196" i="13"/>
  <c r="G196" i="13" s="1"/>
  <c r="H196" i="13" s="1"/>
  <c r="D196" i="13"/>
  <c r="F194" i="13"/>
  <c r="F193" i="13"/>
  <c r="G193" i="13" s="1"/>
  <c r="H193" i="13" s="1"/>
  <c r="D193" i="13"/>
  <c r="F192" i="13"/>
  <c r="G192" i="13" s="1"/>
  <c r="H192" i="13" s="1"/>
  <c r="D192" i="13"/>
  <c r="F188" i="13"/>
  <c r="G188" i="13" s="1"/>
  <c r="H188" i="13" s="1"/>
  <c r="D188" i="13"/>
  <c r="F186" i="13"/>
  <c r="G186" i="13" s="1"/>
  <c r="H186" i="13" s="1"/>
  <c r="D186" i="13"/>
  <c r="F185" i="13"/>
  <c r="G185" i="13" s="1"/>
  <c r="H185" i="13" s="1"/>
  <c r="D185" i="13"/>
  <c r="F184" i="13"/>
  <c r="G184" i="13" s="1"/>
  <c r="H184" i="13" s="1"/>
  <c r="D184" i="13"/>
  <c r="F183" i="13"/>
  <c r="G183" i="13" s="1"/>
  <c r="H183" i="13" s="1"/>
  <c r="D183" i="13"/>
  <c r="F176" i="13"/>
  <c r="G176" i="13" s="1"/>
  <c r="H176" i="13" s="1"/>
  <c r="D176" i="13"/>
  <c r="F175" i="13"/>
  <c r="G175" i="13" s="1"/>
  <c r="H175" i="13" s="1"/>
  <c r="D175" i="13"/>
  <c r="F174" i="13"/>
  <c r="G174" i="13" s="1"/>
  <c r="H174" i="13" s="1"/>
  <c r="D174" i="13"/>
  <c r="F172" i="13"/>
  <c r="G172" i="13" s="1"/>
  <c r="H172" i="13" s="1"/>
  <c r="F171" i="13"/>
  <c r="G171" i="13" s="1"/>
  <c r="H171" i="13" s="1"/>
  <c r="F170" i="13"/>
  <c r="G170" i="13" s="1"/>
  <c r="H170" i="13" s="1"/>
  <c r="F168" i="13"/>
  <c r="G168" i="13" s="1"/>
  <c r="H168" i="13" s="1"/>
  <c r="F167" i="13"/>
  <c r="G167" i="13" s="1"/>
  <c r="H167" i="13" s="1"/>
  <c r="F166" i="13"/>
  <c r="F162" i="13"/>
  <c r="F161" i="13"/>
  <c r="G161" i="13" s="1"/>
  <c r="H161" i="13" s="1"/>
  <c r="D161" i="13"/>
  <c r="G160" i="13"/>
  <c r="H160" i="13" s="1"/>
  <c r="D160" i="13"/>
  <c r="F159" i="13"/>
  <c r="G159" i="13" s="1"/>
  <c r="H159" i="13" s="1"/>
  <c r="D159" i="13"/>
  <c r="F157" i="13"/>
  <c r="G157" i="13" s="1"/>
  <c r="H157" i="13" s="1"/>
  <c r="D157" i="13"/>
  <c r="F155" i="13"/>
  <c r="G155" i="13" s="1"/>
  <c r="H155" i="13" s="1"/>
  <c r="D155" i="13"/>
  <c r="F156" i="13"/>
  <c r="G156" i="13" s="1"/>
  <c r="H156" i="13" s="1"/>
  <c r="F154" i="13"/>
  <c r="G154" i="13" s="1"/>
  <c r="H154" i="13" s="1"/>
  <c r="D154" i="13"/>
  <c r="F146" i="13"/>
  <c r="G146" i="13" s="1"/>
  <c r="H146" i="13" s="1"/>
  <c r="F145" i="13"/>
  <c r="G145" i="13" s="1"/>
  <c r="H145" i="13" s="1"/>
  <c r="G141" i="13"/>
  <c r="H141" i="13" s="1"/>
  <c r="D141" i="13"/>
  <c r="G139" i="13"/>
  <c r="H139" i="13" s="1"/>
  <c r="D139" i="13"/>
  <c r="G138" i="13"/>
  <c r="H138" i="13" s="1"/>
  <c r="D138" i="13"/>
  <c r="G137" i="13"/>
  <c r="H137" i="13" s="1"/>
  <c r="D137" i="13"/>
  <c r="G136" i="13"/>
  <c r="H136" i="13" s="1"/>
  <c r="D136" i="13"/>
  <c r="G129" i="13"/>
  <c r="H129" i="13" s="1"/>
  <c r="G128" i="13"/>
  <c r="H128" i="13" s="1"/>
  <c r="F127" i="13"/>
  <c r="G127" i="13" s="1"/>
  <c r="H127" i="13" s="1"/>
  <c r="F125" i="13"/>
  <c r="G125" i="13" s="1"/>
  <c r="H125" i="13" s="1"/>
  <c r="F124" i="13"/>
  <c r="G124" i="13" s="1"/>
  <c r="H124" i="13" s="1"/>
  <c r="F123" i="13"/>
  <c r="G123" i="13" s="1"/>
  <c r="H123" i="13" s="1"/>
  <c r="F119" i="13"/>
  <c r="G119" i="13" s="1"/>
  <c r="H119" i="13" s="1"/>
  <c r="D119" i="13"/>
  <c r="D117" i="13"/>
  <c r="F118" i="13"/>
  <c r="G118" i="13" s="1"/>
  <c r="H118" i="13" s="1"/>
  <c r="D118" i="13"/>
  <c r="F117" i="13"/>
  <c r="G117" i="13" s="1"/>
  <c r="H117" i="13" s="1"/>
  <c r="D116" i="13"/>
  <c r="D114" i="13"/>
  <c r="D111" i="13"/>
  <c r="D113" i="13"/>
  <c r="D110" i="13"/>
  <c r="D112" i="13"/>
  <c r="F109" i="13"/>
  <c r="G109" i="13" s="1"/>
  <c r="H109" i="13" s="1"/>
  <c r="D109" i="13"/>
  <c r="D107" i="13"/>
  <c r="D106" i="13"/>
  <c r="D104" i="13"/>
  <c r="F80" i="13"/>
  <c r="G80" i="13" s="1"/>
  <c r="H80" i="13" s="1"/>
  <c r="D80" i="13"/>
  <c r="F79" i="13"/>
  <c r="G79" i="13" s="1"/>
  <c r="H79" i="13" s="1"/>
  <c r="D79" i="13"/>
  <c r="F78" i="13"/>
  <c r="G78" i="13" s="1"/>
  <c r="H78" i="13" s="1"/>
  <c r="D78" i="13"/>
  <c r="F84" i="13"/>
  <c r="G84" i="13" s="1"/>
  <c r="H84" i="13" s="1"/>
  <c r="D84" i="13"/>
  <c r="F83" i="13"/>
  <c r="G83" i="13" s="1"/>
  <c r="H83" i="13" s="1"/>
  <c r="D83" i="13"/>
  <c r="F82" i="13"/>
  <c r="G82" i="13" s="1"/>
  <c r="H82" i="13" s="1"/>
  <c r="D82" i="13"/>
  <c r="F96" i="13"/>
  <c r="G96" i="13" s="1"/>
  <c r="H96" i="13" s="1"/>
  <c r="D96" i="13"/>
  <c r="F95" i="13"/>
  <c r="G95" i="13" s="1"/>
  <c r="H95" i="13" s="1"/>
  <c r="D95" i="13"/>
  <c r="F94" i="13"/>
  <c r="G94" i="13" s="1"/>
  <c r="H94" i="13" s="1"/>
  <c r="D94" i="13"/>
  <c r="F92" i="13"/>
  <c r="G92" i="13" s="1"/>
  <c r="H92" i="13" s="1"/>
  <c r="D92" i="13"/>
  <c r="F91" i="13"/>
  <c r="G91" i="13" s="1"/>
  <c r="H91" i="13" s="1"/>
  <c r="D91" i="13"/>
  <c r="F90" i="13"/>
  <c r="G90" i="13" s="1"/>
  <c r="H90" i="13" s="1"/>
  <c r="D90" i="13"/>
  <c r="F88" i="13"/>
  <c r="G88" i="13" s="1"/>
  <c r="H88" i="13" s="1"/>
  <c r="D88" i="13"/>
  <c r="F87" i="13"/>
  <c r="G87" i="13" s="1"/>
  <c r="H87" i="13" s="1"/>
  <c r="D87" i="13"/>
  <c r="F86" i="13"/>
  <c r="G86" i="13" s="1"/>
  <c r="H86" i="13" s="1"/>
  <c r="D86" i="13"/>
  <c r="F76" i="13"/>
  <c r="G76" i="13" s="1"/>
  <c r="H76" i="13" s="1"/>
  <c r="D76" i="13"/>
  <c r="F75" i="13"/>
  <c r="G75" i="13" s="1"/>
  <c r="H75" i="13" s="1"/>
  <c r="D75" i="13"/>
  <c r="F74" i="13"/>
  <c r="G74" i="13" s="1"/>
  <c r="H74" i="13" s="1"/>
  <c r="D74" i="13"/>
  <c r="F72" i="13"/>
  <c r="G72" i="13" s="1"/>
  <c r="H72" i="13" s="1"/>
  <c r="D72" i="13"/>
  <c r="F71" i="13"/>
  <c r="G71" i="13" s="1"/>
  <c r="H71" i="13" s="1"/>
  <c r="D71" i="13"/>
  <c r="F70" i="13"/>
  <c r="G70" i="13" s="1"/>
  <c r="H70" i="13" s="1"/>
  <c r="D70" i="13"/>
  <c r="F68" i="13"/>
  <c r="G68" i="13" s="1"/>
  <c r="H68" i="13" s="1"/>
  <c r="D68" i="13"/>
  <c r="F67" i="13"/>
  <c r="G67" i="13" s="1"/>
  <c r="H67" i="13" s="1"/>
  <c r="D67" i="13"/>
  <c r="F66" i="13"/>
  <c r="G66" i="13" s="1"/>
  <c r="H66" i="13" s="1"/>
  <c r="D66" i="13"/>
  <c r="F64" i="13"/>
  <c r="G64" i="13" s="1"/>
  <c r="H64" i="13" s="1"/>
  <c r="D64" i="13"/>
  <c r="F63" i="13"/>
  <c r="G63" i="13" s="1"/>
  <c r="H63" i="13" s="1"/>
  <c r="D63" i="13"/>
  <c r="F62" i="13"/>
  <c r="G62" i="13" s="1"/>
  <c r="H62" i="13" s="1"/>
  <c r="D62" i="13"/>
  <c r="H26" i="7" s="1"/>
  <c r="F60" i="13"/>
  <c r="G60" i="13" s="1"/>
  <c r="H60" i="13" s="1"/>
  <c r="D60" i="13"/>
  <c r="F59" i="13"/>
  <c r="G59" i="13" s="1"/>
  <c r="H59" i="13" s="1"/>
  <c r="D59" i="13"/>
  <c r="F58" i="13"/>
  <c r="G58" i="13" s="1"/>
  <c r="H58" i="13" s="1"/>
  <c r="D58" i="13"/>
  <c r="F52" i="13"/>
  <c r="G52" i="13" s="1"/>
  <c r="H52" i="13" s="1"/>
  <c r="D52" i="13"/>
  <c r="F51" i="13"/>
  <c r="G51" i="13" s="1"/>
  <c r="H51" i="13" s="1"/>
  <c r="D51" i="13"/>
  <c r="F50" i="13"/>
  <c r="G50" i="13" s="1"/>
  <c r="H50" i="13" s="1"/>
  <c r="D50" i="13"/>
  <c r="F44" i="13"/>
  <c r="G44" i="13" s="1"/>
  <c r="H44" i="13" s="1"/>
  <c r="D44" i="13"/>
  <c r="F43" i="13"/>
  <c r="G43" i="13" s="1"/>
  <c r="H43" i="13" s="1"/>
  <c r="D43" i="13"/>
  <c r="F41" i="13"/>
  <c r="G41" i="13" s="1"/>
  <c r="H41" i="13" s="1"/>
  <c r="D41" i="13"/>
  <c r="F40" i="13"/>
  <c r="G40" i="13" s="1"/>
  <c r="H40" i="13" s="1"/>
  <c r="D40" i="13"/>
  <c r="F39" i="13"/>
  <c r="G39" i="13" s="1"/>
  <c r="H39" i="13" s="1"/>
  <c r="D39" i="13"/>
  <c r="F38" i="13"/>
  <c r="G38" i="13" s="1"/>
  <c r="H38" i="13" s="1"/>
  <c r="D38" i="13"/>
  <c r="F36" i="13"/>
  <c r="G36" i="13" s="1"/>
  <c r="H36" i="13" s="1"/>
  <c r="D36" i="13"/>
  <c r="F34" i="13"/>
  <c r="G34" i="13" s="1"/>
  <c r="H34" i="13" s="1"/>
  <c r="D34" i="13"/>
  <c r="F33" i="13"/>
  <c r="G33" i="13" s="1"/>
  <c r="H33" i="13" s="1"/>
  <c r="D33" i="13"/>
  <c r="F32" i="13"/>
  <c r="G32" i="13" s="1"/>
  <c r="H32" i="13" s="1"/>
  <c r="D32" i="13"/>
  <c r="F30" i="13"/>
  <c r="G30" i="13" s="1"/>
  <c r="H30" i="13" s="1"/>
  <c r="D30" i="13"/>
  <c r="F29" i="13"/>
  <c r="G29" i="13" s="1"/>
  <c r="H29" i="13" s="1"/>
  <c r="D29" i="13"/>
  <c r="F28" i="13"/>
  <c r="G28" i="13" s="1"/>
  <c r="H28" i="13" s="1"/>
  <c r="D28" i="13"/>
  <c r="H40" i="6" l="1"/>
  <c r="H32" i="7"/>
  <c r="H28" i="7"/>
  <c r="H32" i="6"/>
  <c r="H35" i="6"/>
  <c r="I35" i="6" s="1"/>
  <c r="J35" i="6" s="1"/>
  <c r="K35" i="6" s="1"/>
  <c r="H31" i="7"/>
  <c r="I31" i="7" s="1"/>
  <c r="J31" i="7" s="1"/>
  <c r="K31" i="7" s="1"/>
  <c r="H29" i="7"/>
  <c r="H33" i="6"/>
  <c r="H31" i="6"/>
  <c r="I31" i="6" s="1"/>
  <c r="J31" i="6" s="1"/>
  <c r="K31" i="6" s="1"/>
  <c r="H27" i="7"/>
  <c r="I27" i="7" s="1"/>
  <c r="J27" i="7" s="1"/>
  <c r="K27" i="7" s="1"/>
  <c r="G656" i="13"/>
  <c r="H656" i="13" s="1"/>
  <c r="D650" i="13"/>
  <c r="G581" i="13"/>
  <c r="H581" i="13" s="1"/>
  <c r="D621" i="13"/>
  <c r="D625" i="13"/>
  <c r="G677" i="13"/>
  <c r="H677" i="13" s="1"/>
  <c r="G674" i="13"/>
  <c r="H674" i="13" s="1"/>
  <c r="G686" i="13"/>
  <c r="H686" i="13" s="1"/>
  <c r="G678" i="13"/>
  <c r="H678" i="13" s="1"/>
  <c r="G682" i="13"/>
  <c r="H682" i="13" s="1"/>
  <c r="G670" i="13"/>
  <c r="H670" i="13" s="1"/>
  <c r="G657" i="13"/>
  <c r="H657" i="13" s="1"/>
  <c r="G662" i="13"/>
  <c r="H662" i="13" s="1"/>
  <c r="G666" i="13"/>
  <c r="H666" i="13" s="1"/>
  <c r="G640" i="13"/>
  <c r="H640" i="13" s="1"/>
  <c r="G612" i="13"/>
  <c r="H612" i="13" s="1"/>
  <c r="G619" i="13"/>
  <c r="H619" i="13" s="1"/>
  <c r="G623" i="13"/>
  <c r="H623" i="13" s="1"/>
  <c r="G627" i="13"/>
  <c r="H627" i="13" s="1"/>
  <c r="G604" i="13"/>
  <c r="H604" i="13" s="1"/>
  <c r="G600" i="13"/>
  <c r="H600" i="13" s="1"/>
  <c r="G596" i="13"/>
  <c r="H596" i="13" s="1"/>
  <c r="G575" i="13"/>
  <c r="H575" i="13" s="1"/>
  <c r="G562" i="13"/>
  <c r="H562" i="13" s="1"/>
  <c r="G508" i="13"/>
  <c r="H508" i="13" s="1"/>
  <c r="G419" i="13"/>
  <c r="H419" i="13" s="1"/>
  <c r="G431" i="13"/>
  <c r="H431" i="13" s="1"/>
  <c r="G451" i="13"/>
  <c r="H451" i="13" s="1"/>
  <c r="G467" i="13"/>
  <c r="H467" i="13" s="1"/>
  <c r="G490" i="13"/>
  <c r="H490" i="13" s="1"/>
  <c r="G415" i="13"/>
  <c r="H415" i="13" s="1"/>
  <c r="G427" i="13"/>
  <c r="H427" i="13" s="1"/>
  <c r="G443" i="13"/>
  <c r="H443" i="13" s="1"/>
  <c r="G478" i="13"/>
  <c r="H478" i="13" s="1"/>
  <c r="G482" i="13"/>
  <c r="H482" i="13" s="1"/>
  <c r="G486" i="13"/>
  <c r="H486" i="13" s="1"/>
  <c r="G281" i="13"/>
  <c r="H281" i="13" s="1"/>
  <c r="G271" i="13"/>
  <c r="H271" i="13" s="1"/>
  <c r="G274" i="13"/>
  <c r="H274" i="13" s="1"/>
  <c r="G226" i="13"/>
  <c r="H226" i="13" s="1"/>
  <c r="G243" i="13"/>
  <c r="H243" i="13" s="1"/>
  <c r="G253" i="13"/>
  <c r="H253" i="13" s="1"/>
  <c r="G245" i="13"/>
  <c r="H245" i="13" s="1"/>
  <c r="G256" i="13"/>
  <c r="H256" i="13" s="1"/>
  <c r="G194" i="13"/>
  <c r="H194" i="13" s="1"/>
  <c r="G197" i="13"/>
  <c r="H197" i="13" s="1"/>
  <c r="G162" i="13"/>
  <c r="H162" i="13" s="1"/>
  <c r="I32" i="6" l="1"/>
  <c r="I33" i="6"/>
  <c r="I36" i="6"/>
  <c r="I38" i="6"/>
  <c r="I40" i="6"/>
  <c r="D25" i="6" l="1"/>
  <c r="G25" i="6" s="1"/>
  <c r="I25" i="6"/>
  <c r="D26" i="7"/>
  <c r="G26" i="7" s="1"/>
  <c r="I26" i="7"/>
  <c r="F25" i="6" l="1"/>
  <c r="J25" i="6"/>
  <c r="K25" i="6" s="1"/>
  <c r="J26" i="7"/>
  <c r="K26" i="7" s="1"/>
  <c r="F26" i="7"/>
  <c r="F19" i="6"/>
  <c r="I19" i="6"/>
  <c r="D19" i="6" l="1"/>
  <c r="G19" i="6" s="1"/>
  <c r="J19" i="6"/>
  <c r="K19" i="6" s="1"/>
  <c r="D8" i="7" l="1"/>
  <c r="D9" i="7"/>
  <c r="G9" i="7" s="1"/>
  <c r="F9" i="7"/>
  <c r="I9" i="7"/>
  <c r="J9" i="7" s="1"/>
  <c r="K9" i="7" s="1"/>
  <c r="I30" i="6" l="1"/>
  <c r="I9" i="6"/>
  <c r="J9" i="6" s="1"/>
  <c r="K9" i="6" s="1"/>
  <c r="I10" i="6"/>
  <c r="J10" i="6" s="1"/>
  <c r="K10" i="6" s="1"/>
  <c r="I11" i="6"/>
  <c r="J11" i="6" s="1"/>
  <c r="K11" i="6" s="1"/>
  <c r="I12" i="6"/>
  <c r="J12" i="6" s="1"/>
  <c r="K12" i="6" s="1"/>
  <c r="I13" i="6"/>
  <c r="J13" i="6" s="1"/>
  <c r="K13" i="6" s="1"/>
  <c r="I14" i="6"/>
  <c r="J14" i="6" s="1"/>
  <c r="K14" i="6" s="1"/>
  <c r="I15" i="6"/>
  <c r="I16" i="6"/>
  <c r="I17" i="6"/>
  <c r="J17" i="6" s="1"/>
  <c r="K17" i="6" s="1"/>
  <c r="I18" i="6"/>
  <c r="J18" i="6" s="1"/>
  <c r="K18" i="6" s="1"/>
  <c r="I20" i="6"/>
  <c r="J20" i="6" s="1"/>
  <c r="K20" i="6" s="1"/>
  <c r="I22" i="6"/>
  <c r="J22" i="6" s="1"/>
  <c r="K22" i="6" s="1"/>
  <c r="I23" i="6"/>
  <c r="J23" i="6" s="1"/>
  <c r="K23" i="6" s="1"/>
  <c r="I8" i="6"/>
  <c r="J8" i="6" s="1"/>
  <c r="I28" i="7"/>
  <c r="J28" i="7" s="1"/>
  <c r="K28" i="7" s="1"/>
  <c r="I29" i="7"/>
  <c r="J29" i="7" s="1"/>
  <c r="K29" i="7" s="1"/>
  <c r="I32" i="7"/>
  <c r="J32" i="7" s="1"/>
  <c r="K32" i="7" s="1"/>
  <c r="I10" i="7"/>
  <c r="J10" i="7" s="1"/>
  <c r="K10" i="7" s="1"/>
  <c r="I11" i="7"/>
  <c r="J11" i="7" s="1"/>
  <c r="K11" i="7" s="1"/>
  <c r="I12" i="7"/>
  <c r="J12" i="7" s="1"/>
  <c r="K12" i="7" s="1"/>
  <c r="I13" i="7"/>
  <c r="J13" i="7" s="1"/>
  <c r="K13" i="7" s="1"/>
  <c r="I14" i="7"/>
  <c r="J14" i="7" s="1"/>
  <c r="K14" i="7" s="1"/>
  <c r="I15" i="7"/>
  <c r="J15" i="7" s="1"/>
  <c r="K15" i="7" s="1"/>
  <c r="I16" i="7"/>
  <c r="I17" i="7"/>
  <c r="I18" i="7"/>
  <c r="J18" i="7" s="1"/>
  <c r="K18" i="7" s="1"/>
  <c r="I19" i="7"/>
  <c r="J19" i="7" s="1"/>
  <c r="K19" i="7" s="1"/>
  <c r="I21" i="7"/>
  <c r="J21" i="7" s="1"/>
  <c r="K21" i="7" s="1"/>
  <c r="I8" i="7"/>
  <c r="J8" i="7" s="1"/>
  <c r="K8" i="6" l="1"/>
  <c r="K8" i="7"/>
  <c r="K33" i="7"/>
  <c r="J33" i="7"/>
  <c r="F59" i="8"/>
  <c r="C17" i="8" l="1"/>
  <c r="F60" i="8" l="1"/>
  <c r="E64" i="8" s="1"/>
  <c r="F32" i="7" l="1"/>
  <c r="D32" i="7"/>
  <c r="G32" i="7" s="1"/>
  <c r="F28" i="7"/>
  <c r="F29" i="7"/>
  <c r="D29" i="7"/>
  <c r="G29" i="7" s="1"/>
  <c r="D28" i="7"/>
  <c r="G28" i="7" s="1"/>
  <c r="D19" i="7"/>
  <c r="G19" i="7" s="1"/>
  <c r="F22" i="6"/>
  <c r="F23" i="6"/>
  <c r="D23" i="6"/>
  <c r="G23" i="6" s="1"/>
  <c r="D22" i="6"/>
  <c r="G22" i="6" s="1"/>
  <c r="F21" i="7"/>
  <c r="D21" i="7"/>
  <c r="G21" i="7" s="1"/>
  <c r="F19" i="7"/>
  <c r="F18" i="7"/>
  <c r="D18" i="7"/>
  <c r="G18" i="7" s="1"/>
  <c r="E17" i="7"/>
  <c r="D17" i="7"/>
  <c r="E16" i="7"/>
  <c r="D16" i="7"/>
  <c r="F15" i="7"/>
  <c r="D15" i="7"/>
  <c r="G15" i="7" s="1"/>
  <c r="F14" i="7"/>
  <c r="D14" i="7"/>
  <c r="G14" i="7" s="1"/>
  <c r="F13" i="7"/>
  <c r="D13" i="7"/>
  <c r="G13" i="7" s="1"/>
  <c r="F12" i="7"/>
  <c r="D12" i="7"/>
  <c r="G12" i="7" s="1"/>
  <c r="F11" i="7"/>
  <c r="D11" i="7"/>
  <c r="G11" i="7" s="1"/>
  <c r="F10" i="7"/>
  <c r="D10" i="7"/>
  <c r="G10" i="7" s="1"/>
  <c r="F8" i="7"/>
  <c r="G8" i="7"/>
  <c r="J15" i="6"/>
  <c r="F9" i="6"/>
  <c r="F10" i="6"/>
  <c r="F11" i="6"/>
  <c r="F12" i="6"/>
  <c r="F13" i="6"/>
  <c r="F14" i="6"/>
  <c r="F17" i="6"/>
  <c r="F18" i="6"/>
  <c r="F20" i="6"/>
  <c r="D20" i="6"/>
  <c r="G20" i="6" s="1"/>
  <c r="D18" i="6"/>
  <c r="G18" i="6" s="1"/>
  <c r="D17" i="6"/>
  <c r="G17" i="6" s="1"/>
  <c r="D16" i="6"/>
  <c r="D15" i="6"/>
  <c r="D14" i="6"/>
  <c r="G14" i="6" s="1"/>
  <c r="D13" i="6"/>
  <c r="G13" i="6" s="1"/>
  <c r="D12" i="6"/>
  <c r="G12" i="6" s="1"/>
  <c r="D11" i="6"/>
  <c r="G11" i="6" s="1"/>
  <c r="D10" i="6"/>
  <c r="G10" i="6" s="1"/>
  <c r="D9" i="6"/>
  <c r="G9" i="6" s="1"/>
  <c r="F8" i="6"/>
  <c r="D8" i="6"/>
  <c r="G8" i="6" s="1"/>
  <c r="G15" i="6" l="1"/>
  <c r="F15" i="6"/>
  <c r="G16" i="6"/>
  <c r="G33" i="7"/>
  <c r="F16" i="6"/>
  <c r="J16" i="6"/>
  <c r="K16" i="6" s="1"/>
  <c r="G17" i="7"/>
  <c r="J17" i="7"/>
  <c r="K17" i="7" s="1"/>
  <c r="G16" i="7"/>
  <c r="J16" i="7"/>
  <c r="F17" i="7"/>
  <c r="F33" i="7"/>
  <c r="K15" i="6"/>
  <c r="F16" i="7"/>
  <c r="G22" i="7" l="1"/>
  <c r="F26" i="6"/>
  <c r="G26" i="6"/>
  <c r="F22" i="7"/>
  <c r="K26" i="6"/>
  <c r="J26" i="6"/>
  <c r="K16" i="7"/>
  <c r="K22" i="7" s="1"/>
  <c r="J22" i="7"/>
  <c r="J30" i="6"/>
  <c r="K30" i="6" s="1"/>
  <c r="J39" i="6"/>
  <c r="K39" i="6" s="1"/>
  <c r="F32" i="6"/>
  <c r="J32" i="6"/>
  <c r="K32" i="6" s="1"/>
  <c r="J40" i="6"/>
  <c r="K40" i="6" s="1"/>
  <c r="F40" i="6"/>
  <c r="D30" i="6"/>
  <c r="G30" i="6" s="1"/>
  <c r="F30" i="6"/>
  <c r="F39" i="6"/>
  <c r="J33" i="6"/>
  <c r="F33" i="6"/>
  <c r="J36" i="6"/>
  <c r="K36" i="6" s="1"/>
  <c r="F36" i="6"/>
  <c r="J38" i="6"/>
  <c r="K38" i="6" s="1"/>
  <c r="F38" i="6"/>
  <c r="D40" i="6"/>
  <c r="G40" i="6" s="1"/>
  <c r="D36" i="6"/>
  <c r="G36" i="6" s="1"/>
  <c r="D32" i="6"/>
  <c r="G32" i="6" s="1"/>
  <c r="D39" i="6"/>
  <c r="G39" i="6" s="1"/>
  <c r="D38" i="6"/>
  <c r="G38" i="6" s="1"/>
  <c r="D33" i="6"/>
  <c r="G33" i="6" s="1"/>
  <c r="F41" i="6" l="1"/>
  <c r="J41" i="6"/>
  <c r="K33" i="6"/>
  <c r="K41" i="6" s="1"/>
  <c r="G41" i="6"/>
  <c r="G166" i="13"/>
  <c r="H166" i="13" s="1"/>
  <c r="G359" i="13" l="1"/>
  <c r="H359" i="13" s="1"/>
  <c r="D359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Ideal</author>
  </authors>
  <commentList>
    <comment ref="C12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Netto</t>
        </r>
      </text>
    </comment>
  </commentList>
</comments>
</file>

<file path=xl/sharedStrings.xml><?xml version="1.0" encoding="utf-8"?>
<sst xmlns="http://schemas.openxmlformats.org/spreadsheetml/2006/main" count="1750" uniqueCount="1133">
  <si>
    <t>OPIS</t>
  </si>
  <si>
    <t>WARTOŚĆ</t>
  </si>
  <si>
    <t>CV</t>
  </si>
  <si>
    <t>RF</t>
  </si>
  <si>
    <t>AS</t>
  </si>
  <si>
    <t>EI</t>
  </si>
  <si>
    <t>PI</t>
  </si>
  <si>
    <t>EZ</t>
  </si>
  <si>
    <t>GRUPA</t>
  </si>
  <si>
    <t>CYCLO VAC</t>
  </si>
  <si>
    <t>AKCESORIA DO SPRZĄTANIA</t>
  </si>
  <si>
    <t>ELEMENTY INSTALACYJNE</t>
  </si>
  <si>
    <t>POZOSTAŁE ELEMENTY INSTALACYJNE</t>
  </si>
  <si>
    <t>RETRAFLEX</t>
  </si>
  <si>
    <t>ELEMENTY ZAMIENNE</t>
  </si>
  <si>
    <t>Numer katalogowy</t>
  </si>
  <si>
    <t>Opis</t>
  </si>
  <si>
    <t>Cena netto (PLN)</t>
  </si>
  <si>
    <t>Cena brutto (PLN)</t>
  </si>
  <si>
    <t>Grupa rabatowa</t>
  </si>
  <si>
    <t>89 99 95</t>
  </si>
  <si>
    <t>89 99 93</t>
  </si>
  <si>
    <t>89 99 91</t>
  </si>
  <si>
    <t>89 99 85</t>
  </si>
  <si>
    <t>89 99 81</t>
  </si>
  <si>
    <t>89 99 28</t>
  </si>
  <si>
    <t>89 99 50</t>
  </si>
  <si>
    <t>89 99 24</t>
  </si>
  <si>
    <t>89 99 23</t>
  </si>
  <si>
    <t>89 99 48</t>
  </si>
  <si>
    <t>89 99 26</t>
  </si>
  <si>
    <t>89 99 25</t>
  </si>
  <si>
    <t>86 89 99</t>
  </si>
  <si>
    <t>Zestaw tłumika dla silników HD</t>
  </si>
  <si>
    <r>
      <t xml:space="preserve">Moduł silnika </t>
    </r>
    <r>
      <rPr>
        <b/>
        <sz val="11"/>
        <rFont val="Calibri"/>
        <family val="2"/>
        <charset val="238"/>
        <scheme val="minor"/>
      </rPr>
      <t>HD850</t>
    </r>
  </si>
  <si>
    <r>
      <t xml:space="preserve">Moduł silnika </t>
    </r>
    <r>
      <rPr>
        <b/>
        <sz val="11"/>
        <rFont val="Calibri"/>
        <family val="2"/>
        <charset val="238"/>
        <scheme val="minor"/>
      </rPr>
      <t>HD850 (MASTER)</t>
    </r>
  </si>
  <si>
    <r>
      <t xml:space="preserve">Moduł silnika </t>
    </r>
    <r>
      <rPr>
        <b/>
        <sz val="11"/>
        <rFont val="Calibri"/>
        <family val="2"/>
        <charset val="238"/>
        <scheme val="minor"/>
      </rPr>
      <t>HD850 (SLAVE)</t>
    </r>
  </si>
  <si>
    <r>
      <t xml:space="preserve">Moduł silnika </t>
    </r>
    <r>
      <rPr>
        <b/>
        <sz val="11"/>
        <rFont val="Calibri"/>
        <family val="2"/>
        <charset val="238"/>
        <scheme val="minor"/>
      </rPr>
      <t>HD851</t>
    </r>
  </si>
  <si>
    <r>
      <t xml:space="preserve">Moduł silnika </t>
    </r>
    <r>
      <rPr>
        <b/>
        <sz val="11"/>
        <rFont val="Calibri"/>
        <family val="2"/>
        <charset val="238"/>
        <scheme val="minor"/>
      </rPr>
      <t>HD851 (MASTER)</t>
    </r>
  </si>
  <si>
    <r>
      <t xml:space="preserve">Moduł silnika </t>
    </r>
    <r>
      <rPr>
        <b/>
        <sz val="11"/>
        <rFont val="Calibri"/>
        <family val="2"/>
        <charset val="238"/>
        <scheme val="minor"/>
      </rPr>
      <t>HD851 (SLAVE)</t>
    </r>
  </si>
  <si>
    <t>89 99 40</t>
  </si>
  <si>
    <t>89 99 38</t>
  </si>
  <si>
    <t>89 99 39</t>
  </si>
  <si>
    <t>89 99 36</t>
  </si>
  <si>
    <t>86 89 98</t>
  </si>
  <si>
    <t>Zestaw przył. separatora WAVE (dopływ - 2"/ odpływ - 3")</t>
  </si>
  <si>
    <r>
      <t xml:space="preserve">Separator workowy </t>
    </r>
    <r>
      <rPr>
        <b/>
        <sz val="11"/>
        <rFont val="Calibri"/>
        <family val="2"/>
        <charset val="238"/>
        <scheme val="minor"/>
      </rPr>
      <t>GS</t>
    </r>
  </si>
  <si>
    <r>
      <t xml:space="preserve">Separator </t>
    </r>
    <r>
      <rPr>
        <b/>
        <sz val="11"/>
        <rFont val="Calibri"/>
        <family val="2"/>
        <charset val="238"/>
        <scheme val="minor"/>
      </rPr>
      <t>Tradition</t>
    </r>
  </si>
  <si>
    <t>89 50 00</t>
  </si>
  <si>
    <t>Karta gwarancyjna z programem 25-cio letniej gwarancji</t>
  </si>
  <si>
    <t>89 88 95</t>
  </si>
  <si>
    <t>89 88 96</t>
  </si>
  <si>
    <t>89 88 97</t>
  </si>
  <si>
    <t>89 88 85</t>
  </si>
  <si>
    <t>89 88 86</t>
  </si>
  <si>
    <t>89 88 87</t>
  </si>
  <si>
    <t>89 88 75</t>
  </si>
  <si>
    <t>89 88 76</t>
  </si>
  <si>
    <t>89 88 77</t>
  </si>
  <si>
    <t>89 88 42</t>
  </si>
  <si>
    <t>89 88 43</t>
  </si>
  <si>
    <t>89 88 44</t>
  </si>
  <si>
    <t>89 88 22</t>
  </si>
  <si>
    <t>89 88 23</t>
  </si>
  <si>
    <t>89 88 24</t>
  </si>
  <si>
    <t>89 86 82</t>
  </si>
  <si>
    <t>89 86 83</t>
  </si>
  <si>
    <t>89 86 84</t>
  </si>
  <si>
    <t>Zestawy do sprzątania</t>
  </si>
  <si>
    <t>88 99 02</t>
  </si>
  <si>
    <t>88 99 03</t>
  </si>
  <si>
    <t>88 99 04</t>
  </si>
  <si>
    <t>88 98 02</t>
  </si>
  <si>
    <t>88 98 03</t>
  </si>
  <si>
    <t>88 98 04</t>
  </si>
  <si>
    <t>98 96 01</t>
  </si>
  <si>
    <t>98 96 02</t>
  </si>
  <si>
    <t>98 96 03</t>
  </si>
  <si>
    <t>98 96 04</t>
  </si>
  <si>
    <t>98 90 04</t>
  </si>
  <si>
    <t>Wally Flex i Vroom</t>
  </si>
  <si>
    <t>96 69 59</t>
  </si>
  <si>
    <t>96 69 58</t>
  </si>
  <si>
    <t>96 69 57</t>
  </si>
  <si>
    <t>96 69 56</t>
  </si>
  <si>
    <t>96 69 55</t>
  </si>
  <si>
    <t>96 69 54</t>
  </si>
  <si>
    <t>96 69 99</t>
  </si>
  <si>
    <t>96 69 98</t>
  </si>
  <si>
    <t>96 69 97</t>
  </si>
  <si>
    <t>96 89 87</t>
  </si>
  <si>
    <t>Węże ssące</t>
  </si>
  <si>
    <t>86 98 82</t>
  </si>
  <si>
    <t>86 98 83</t>
  </si>
  <si>
    <t>86 98 84</t>
  </si>
  <si>
    <t>86 98 92</t>
  </si>
  <si>
    <t>86 98 93</t>
  </si>
  <si>
    <t>86 98 94</t>
  </si>
  <si>
    <t>86 98 72</t>
  </si>
  <si>
    <t>86 69 52</t>
  </si>
  <si>
    <t>86 69 51</t>
  </si>
  <si>
    <t>Odbiornik RF do węża z nadajnikiem</t>
  </si>
  <si>
    <t>96 99 31</t>
  </si>
  <si>
    <t>96 99 32</t>
  </si>
  <si>
    <t>96 99 33</t>
  </si>
  <si>
    <t>96 99 34</t>
  </si>
  <si>
    <t>96 99 74</t>
  </si>
  <si>
    <r>
      <t>Wąż ssący</t>
    </r>
    <r>
      <rPr>
        <b/>
        <sz val="11"/>
        <color indexed="8"/>
        <rFont val="Calibri"/>
        <family val="2"/>
        <charset val="238"/>
        <scheme val="minor"/>
      </rPr>
      <t xml:space="preserve"> DATASYNC</t>
    </r>
    <r>
      <rPr>
        <sz val="11"/>
        <color indexed="8"/>
        <rFont val="Calibri"/>
        <family val="2"/>
        <charset val="238"/>
        <scheme val="minor"/>
      </rPr>
      <t xml:space="preserve"> 9m</t>
    </r>
  </si>
  <si>
    <r>
      <t xml:space="preserve">Wąż ssący </t>
    </r>
    <r>
      <rPr>
        <b/>
        <sz val="11"/>
        <color indexed="8"/>
        <rFont val="Calibri"/>
        <family val="2"/>
        <charset val="238"/>
        <scheme val="minor"/>
      </rPr>
      <t>DATASYNC</t>
    </r>
    <r>
      <rPr>
        <sz val="11"/>
        <color indexed="8"/>
        <rFont val="Calibri"/>
        <family val="2"/>
        <charset val="238"/>
        <scheme val="minor"/>
      </rPr>
      <t xml:space="preserve"> 10,5m</t>
    </r>
  </si>
  <si>
    <r>
      <t xml:space="preserve">Wąż ssący </t>
    </r>
    <r>
      <rPr>
        <b/>
        <sz val="11"/>
        <color indexed="8"/>
        <rFont val="Calibri"/>
        <family val="2"/>
        <charset val="238"/>
        <scheme val="minor"/>
      </rPr>
      <t>DATASYNC</t>
    </r>
    <r>
      <rPr>
        <sz val="11"/>
        <color indexed="8"/>
        <rFont val="Calibri"/>
        <family val="2"/>
        <charset val="238"/>
        <scheme val="minor"/>
      </rPr>
      <t xml:space="preserve"> 12m</t>
    </r>
  </si>
  <si>
    <r>
      <t xml:space="preserve">Wąż ssący </t>
    </r>
    <r>
      <rPr>
        <b/>
        <sz val="11"/>
        <color indexed="8"/>
        <rFont val="Calibri"/>
        <family val="2"/>
        <charset val="238"/>
        <scheme val="minor"/>
      </rPr>
      <t>ERGO</t>
    </r>
    <r>
      <rPr>
        <sz val="11"/>
        <color indexed="8"/>
        <rFont val="Calibri"/>
        <family val="2"/>
        <charset val="238"/>
        <scheme val="minor"/>
      </rPr>
      <t xml:space="preserve"> 7,5m</t>
    </r>
  </si>
  <si>
    <r>
      <t xml:space="preserve">Wąż ssący </t>
    </r>
    <r>
      <rPr>
        <b/>
        <sz val="11"/>
        <color indexed="8"/>
        <rFont val="Calibri"/>
        <family val="2"/>
        <charset val="238"/>
        <scheme val="minor"/>
      </rPr>
      <t>ERGO</t>
    </r>
    <r>
      <rPr>
        <sz val="11"/>
        <color indexed="8"/>
        <rFont val="Calibri"/>
        <family val="2"/>
        <charset val="238"/>
        <scheme val="minor"/>
      </rPr>
      <t xml:space="preserve"> 9m</t>
    </r>
  </si>
  <si>
    <r>
      <t xml:space="preserve">Wąż ssący </t>
    </r>
    <r>
      <rPr>
        <b/>
        <sz val="11"/>
        <color indexed="8"/>
        <rFont val="Calibri"/>
        <family val="2"/>
        <charset val="238"/>
        <scheme val="minor"/>
      </rPr>
      <t>ERGO</t>
    </r>
    <r>
      <rPr>
        <sz val="11"/>
        <color indexed="8"/>
        <rFont val="Calibri"/>
        <family val="2"/>
        <charset val="238"/>
        <scheme val="minor"/>
      </rPr>
      <t xml:space="preserve"> 10,5m</t>
    </r>
  </si>
  <si>
    <r>
      <t xml:space="preserve">Wąż ssący </t>
    </r>
    <r>
      <rPr>
        <b/>
        <sz val="11"/>
        <color indexed="8"/>
        <rFont val="Calibri"/>
        <family val="2"/>
        <charset val="238"/>
        <scheme val="minor"/>
      </rPr>
      <t>ERGO</t>
    </r>
    <r>
      <rPr>
        <sz val="11"/>
        <color indexed="8"/>
        <rFont val="Calibri"/>
        <family val="2"/>
        <charset val="238"/>
        <scheme val="minor"/>
      </rPr>
      <t xml:space="preserve"> 12m</t>
    </r>
  </si>
  <si>
    <t>96 99 51</t>
  </si>
  <si>
    <t>96 99 52</t>
  </si>
  <si>
    <t>96 99 54</t>
  </si>
  <si>
    <t>96 99 40</t>
  </si>
  <si>
    <t>Przedłużacz węża 3m</t>
  </si>
  <si>
    <t>96 99 41</t>
  </si>
  <si>
    <t>Przedłużacz węża 12m</t>
  </si>
  <si>
    <r>
      <t xml:space="preserve">Rozciągliwy wąż ssący, </t>
    </r>
    <r>
      <rPr>
        <b/>
        <sz val="11"/>
        <color indexed="8"/>
        <rFont val="Calibri"/>
        <family val="2"/>
        <charset val="238"/>
        <scheme val="minor"/>
      </rPr>
      <t>1,5-6m</t>
    </r>
  </si>
  <si>
    <r>
      <t xml:space="preserve">Rozciągliwy wąż ssący, </t>
    </r>
    <r>
      <rPr>
        <b/>
        <sz val="11"/>
        <color indexed="8"/>
        <rFont val="Calibri"/>
        <family val="2"/>
        <charset val="238"/>
        <scheme val="minor"/>
      </rPr>
      <t>2-8m</t>
    </r>
  </si>
  <si>
    <r>
      <t xml:space="preserve">Rozciągliwy wąż ssący, </t>
    </r>
    <r>
      <rPr>
        <b/>
        <sz val="11"/>
        <color indexed="8"/>
        <rFont val="Calibri"/>
        <family val="2"/>
        <charset val="238"/>
        <scheme val="minor"/>
      </rPr>
      <t>2,5-10m</t>
    </r>
  </si>
  <si>
    <t>Rury teleskopowe</t>
  </si>
  <si>
    <t>85 89 47</t>
  </si>
  <si>
    <t>96 89 99</t>
  </si>
  <si>
    <t>96 89 97</t>
  </si>
  <si>
    <t>96 89 98</t>
  </si>
  <si>
    <t>Szczotki i turboszczotki</t>
  </si>
  <si>
    <t>85 89 88</t>
  </si>
  <si>
    <t>85 89 89</t>
  </si>
  <si>
    <t>85 89 87</t>
  </si>
  <si>
    <t>85 89 93</t>
  </si>
  <si>
    <t>85 89 99</t>
  </si>
  <si>
    <t>85 89 98</t>
  </si>
  <si>
    <t>85 89 97</t>
  </si>
  <si>
    <t>85 89 96</t>
  </si>
  <si>
    <t>85 89 94</t>
  </si>
  <si>
    <t>85 89 95</t>
  </si>
  <si>
    <t>95 89 87</t>
  </si>
  <si>
    <t>95 89 59</t>
  </si>
  <si>
    <t>95 89 95</t>
  </si>
  <si>
    <t>95 89 91</t>
  </si>
  <si>
    <t>95 89 93</t>
  </si>
  <si>
    <t>95 89 40</t>
  </si>
  <si>
    <t>95 89 35</t>
  </si>
  <si>
    <t>Szczotka dwufunkcyjna z dwoma klawiszami</t>
  </si>
  <si>
    <t>95 89 34</t>
  </si>
  <si>
    <t>95 89 33</t>
  </si>
  <si>
    <t>Szczotka SOFT do ubrań</t>
  </si>
  <si>
    <t>95 89 45</t>
  </si>
  <si>
    <t>Szczotka do ubrań</t>
  </si>
  <si>
    <t>95 89 61</t>
  </si>
  <si>
    <t>Szczotka do zbierania sierści z tapicerki</t>
  </si>
  <si>
    <t>95 89 80</t>
  </si>
  <si>
    <t>95 89 78</t>
  </si>
  <si>
    <t>95 89 74</t>
  </si>
  <si>
    <t>95 89 69</t>
  </si>
  <si>
    <t>Szczotka mop do kurzu poliester</t>
  </si>
  <si>
    <t>95 89 68</t>
  </si>
  <si>
    <t>Wkład do szczotki mop poliester</t>
  </si>
  <si>
    <t>95 89 54</t>
  </si>
  <si>
    <t>Szczotka mop do kurzu mikrofibra</t>
  </si>
  <si>
    <t>95 89 53</t>
  </si>
  <si>
    <t>Wkład do szczotki mop mikrofibra</t>
  </si>
  <si>
    <t>95 89 37</t>
  </si>
  <si>
    <t>85 89 49</t>
  </si>
  <si>
    <t>Szczotka do zwierząt z włosiem</t>
  </si>
  <si>
    <t>85 89 48</t>
  </si>
  <si>
    <t>Szczotka do zwierząt z wypustkami</t>
  </si>
  <si>
    <t>Szczotka do zwierząt z wężem rozciągliwym</t>
  </si>
  <si>
    <r>
      <t xml:space="preserve">Szczotka </t>
    </r>
    <r>
      <rPr>
        <b/>
        <sz val="11"/>
        <color indexed="8"/>
        <rFont val="Calibri"/>
        <family val="2"/>
        <charset val="238"/>
        <scheme val="minor"/>
      </rPr>
      <t>STANDARD</t>
    </r>
    <r>
      <rPr>
        <sz val="11"/>
        <color indexed="8"/>
        <rFont val="Calibri"/>
        <family val="2"/>
        <charset val="238"/>
        <scheme val="minor"/>
      </rPr>
      <t xml:space="preserve"> do kurzu</t>
    </r>
  </si>
  <si>
    <r>
      <t xml:space="preserve">Szczotka </t>
    </r>
    <r>
      <rPr>
        <b/>
        <sz val="11"/>
        <color indexed="8"/>
        <rFont val="Calibri"/>
        <family val="2"/>
        <charset val="238"/>
        <scheme val="minor"/>
      </rPr>
      <t>STANDARD</t>
    </r>
    <r>
      <rPr>
        <sz val="11"/>
        <color indexed="8"/>
        <rFont val="Calibri"/>
        <family val="2"/>
        <charset val="238"/>
        <scheme val="minor"/>
      </rPr>
      <t xml:space="preserve"> do tapicerki z nakładką z włosiem</t>
    </r>
  </si>
  <si>
    <r>
      <t xml:space="preserve">Szczotka </t>
    </r>
    <r>
      <rPr>
        <b/>
        <sz val="11"/>
        <color indexed="8"/>
        <rFont val="Calibri"/>
        <family val="2"/>
        <charset val="238"/>
        <scheme val="minor"/>
      </rPr>
      <t>STANDARD</t>
    </r>
    <r>
      <rPr>
        <sz val="11"/>
        <color indexed="8"/>
        <rFont val="Calibri"/>
        <family val="2"/>
        <charset val="238"/>
        <scheme val="minor"/>
      </rPr>
      <t xml:space="preserve"> szczelinowa</t>
    </r>
  </si>
  <si>
    <t>Separatory</t>
  </si>
  <si>
    <t>96 59 99</t>
  </si>
  <si>
    <t>Separator popiołu</t>
  </si>
  <si>
    <t>95 99 91</t>
  </si>
  <si>
    <t>95 99 90</t>
  </si>
  <si>
    <t>Separator płynów i zabrudzeń płynnych ENKE AP062</t>
  </si>
  <si>
    <t xml:space="preserve">Separator płynów i zabrudzeń płynnych ENKE SZN348 </t>
  </si>
  <si>
    <t>Akcesoria uzupełniające</t>
  </si>
  <si>
    <t>96 79 99</t>
  </si>
  <si>
    <t>Pokrowiec 9m z zamkiem, szary</t>
  </si>
  <si>
    <t>96 79 98</t>
  </si>
  <si>
    <t>Pokrowiec 10,5m z zamkiem, szary</t>
  </si>
  <si>
    <t>96 79 95</t>
  </si>
  <si>
    <t xml:space="preserve">Pokrowiec na wąż ssący 9m naciągany, szary </t>
  </si>
  <si>
    <t>96 79 94</t>
  </si>
  <si>
    <t xml:space="preserve">Pokrowiec na wąż ssący 10,5m naciągany, szary </t>
  </si>
  <si>
    <t>96 79 92</t>
  </si>
  <si>
    <t xml:space="preserve">Pokrowiec na wąż ssący 12m naciągany, szary </t>
  </si>
  <si>
    <t>85 09 98</t>
  </si>
  <si>
    <t>95 09 93</t>
  </si>
  <si>
    <t>95 09 99</t>
  </si>
  <si>
    <t>Uchwyt na rurę mocowany na ścianie</t>
  </si>
  <si>
    <t>95 09 92</t>
  </si>
  <si>
    <t>Uchwyt na szczotki mocowany do rury</t>
  </si>
  <si>
    <t>95 09 98</t>
  </si>
  <si>
    <t>Torba na szczotki z siatki</t>
  </si>
  <si>
    <t>85 09 99</t>
  </si>
  <si>
    <t>84 99 01</t>
  </si>
  <si>
    <t>84 99 02</t>
  </si>
  <si>
    <t>84 99 03</t>
  </si>
  <si>
    <t>84 99 04</t>
  </si>
  <si>
    <t>84 99 07</t>
  </si>
  <si>
    <t>84 99 08</t>
  </si>
  <si>
    <t>84 99 51</t>
  </si>
  <si>
    <t>84 99 52</t>
  </si>
  <si>
    <t>84 99 54</t>
  </si>
  <si>
    <t>84 99 55</t>
  </si>
  <si>
    <t>84 99 56</t>
  </si>
  <si>
    <t>84 98 01</t>
  </si>
  <si>
    <t>84 98 02</t>
  </si>
  <si>
    <t>84 98 03</t>
  </si>
  <si>
    <t>84 98 04</t>
  </si>
  <si>
    <t>84 98 07</t>
  </si>
  <si>
    <t>84 98 08</t>
  </si>
  <si>
    <t>84 98 51</t>
  </si>
  <si>
    <t>84 98 52</t>
  </si>
  <si>
    <t>84 98 54</t>
  </si>
  <si>
    <t>84 98 55</t>
  </si>
  <si>
    <t>84 98 56</t>
  </si>
  <si>
    <t>94 89 08</t>
  </si>
  <si>
    <t>94 89 18</t>
  </si>
  <si>
    <t>94 89 19</t>
  </si>
  <si>
    <t>94 84 08</t>
  </si>
  <si>
    <t>94 87 01</t>
  </si>
  <si>
    <t>94 87 03</t>
  </si>
  <si>
    <t>94 87 06</t>
  </si>
  <si>
    <t>94 87 07</t>
  </si>
  <si>
    <t>94 87 08</t>
  </si>
  <si>
    <t>94 87 09</t>
  </si>
  <si>
    <t>94 87 12</t>
  </si>
  <si>
    <t>94 86 03</t>
  </si>
  <si>
    <t>94 86 06</t>
  </si>
  <si>
    <t>94 85 03</t>
  </si>
  <si>
    <t>94 85 06</t>
  </si>
  <si>
    <t>94 93 01</t>
  </si>
  <si>
    <t>94 93 03</t>
  </si>
  <si>
    <t>94 93 04</t>
  </si>
  <si>
    <t>94 93 07</t>
  </si>
  <si>
    <t>94 93 08</t>
  </si>
  <si>
    <t>94 84 99</t>
  </si>
  <si>
    <t>94 84 98</t>
  </si>
  <si>
    <t>94 84 97</t>
  </si>
  <si>
    <t>94 84 96</t>
  </si>
  <si>
    <t>94 84 95</t>
  </si>
  <si>
    <t>94 84 94</t>
  </si>
  <si>
    <t>94 84 93</t>
  </si>
  <si>
    <t>94 84 92</t>
  </si>
  <si>
    <t>94 84 91</t>
  </si>
  <si>
    <t>94 90 98</t>
  </si>
  <si>
    <t>94 90 97</t>
  </si>
  <si>
    <r>
      <t xml:space="preserve">Gniazdo ssące gospodarcze </t>
    </r>
    <r>
      <rPr>
        <b/>
        <sz val="11"/>
        <rFont val="Calibri"/>
        <family val="2"/>
        <charset val="238"/>
        <scheme val="minor"/>
      </rPr>
      <t>STANDARD</t>
    </r>
  </si>
  <si>
    <r>
      <t xml:space="preserve">Gniazdo ssące gospodarcze </t>
    </r>
    <r>
      <rPr>
        <b/>
        <sz val="11"/>
        <rFont val="Calibri"/>
        <family val="2"/>
        <charset val="238"/>
        <scheme val="minor"/>
      </rPr>
      <t>Leovac</t>
    </r>
  </si>
  <si>
    <t>Gniazda wyrzutowe</t>
  </si>
  <si>
    <t>94 35 01</t>
  </si>
  <si>
    <t>94 35 03</t>
  </si>
  <si>
    <t>94 35 06</t>
  </si>
  <si>
    <t>94 35 07</t>
  </si>
  <si>
    <t>94 39 01</t>
  </si>
  <si>
    <t>94 39 03</t>
  </si>
  <si>
    <t>94 39 04</t>
  </si>
  <si>
    <t>94 39 05</t>
  </si>
  <si>
    <t>94 39 06</t>
  </si>
  <si>
    <t>94 39 11</t>
  </si>
  <si>
    <r>
      <t xml:space="preserve">Gniazdo wyrzutowe </t>
    </r>
    <r>
      <rPr>
        <b/>
        <sz val="11"/>
        <color indexed="8"/>
        <rFont val="Calibri"/>
        <family val="2"/>
        <charset val="238"/>
        <scheme val="minor"/>
      </rPr>
      <t>USTM</t>
    </r>
    <r>
      <rPr>
        <sz val="11"/>
        <color indexed="8"/>
        <rFont val="Calibri"/>
        <family val="2"/>
        <charset val="238"/>
        <scheme val="minor"/>
      </rPr>
      <t>, białe</t>
    </r>
  </si>
  <si>
    <r>
      <t xml:space="preserve">Gniazdo wyrzutowe </t>
    </r>
    <r>
      <rPr>
        <b/>
        <sz val="11"/>
        <color indexed="8"/>
        <rFont val="Calibri"/>
        <family val="2"/>
        <charset val="238"/>
        <scheme val="minor"/>
      </rPr>
      <t>USTM</t>
    </r>
    <r>
      <rPr>
        <sz val="11"/>
        <color indexed="8"/>
        <rFont val="Calibri"/>
        <family val="2"/>
        <charset val="238"/>
        <scheme val="minor"/>
      </rPr>
      <t>, kremowe</t>
    </r>
  </si>
  <si>
    <r>
      <t xml:space="preserve">Gniazdo wyrzutowe </t>
    </r>
    <r>
      <rPr>
        <b/>
        <sz val="11"/>
        <color indexed="8"/>
        <rFont val="Calibri"/>
        <family val="2"/>
        <charset val="238"/>
        <scheme val="minor"/>
      </rPr>
      <t>USTM</t>
    </r>
    <r>
      <rPr>
        <sz val="11"/>
        <color indexed="8"/>
        <rFont val="Calibri"/>
        <family val="2"/>
        <charset val="238"/>
        <scheme val="minor"/>
      </rPr>
      <t>, beżowe</t>
    </r>
  </si>
  <si>
    <r>
      <t xml:space="preserve">Gniazdo wyrzutowe </t>
    </r>
    <r>
      <rPr>
        <b/>
        <sz val="11"/>
        <color indexed="8"/>
        <rFont val="Calibri"/>
        <family val="2"/>
        <charset val="238"/>
        <scheme val="minor"/>
      </rPr>
      <t>USTM</t>
    </r>
    <r>
      <rPr>
        <sz val="11"/>
        <color indexed="8"/>
        <rFont val="Calibri"/>
        <family val="2"/>
        <charset val="238"/>
        <scheme val="minor"/>
      </rPr>
      <t>, jasno brązowe</t>
    </r>
  </si>
  <si>
    <r>
      <t xml:space="preserve">Gniazdo wyrzutowe </t>
    </r>
    <r>
      <rPr>
        <b/>
        <sz val="11"/>
        <color indexed="8"/>
        <rFont val="Calibri"/>
        <family val="2"/>
        <charset val="238"/>
        <scheme val="minor"/>
      </rPr>
      <t>USTM</t>
    </r>
    <r>
      <rPr>
        <sz val="11"/>
        <color indexed="8"/>
        <rFont val="Calibri"/>
        <family val="2"/>
        <charset val="238"/>
        <scheme val="minor"/>
      </rPr>
      <t>, ciemno brązowe</t>
    </r>
  </si>
  <si>
    <r>
      <t xml:space="preserve">Gniazdo wyrzutowe </t>
    </r>
    <r>
      <rPr>
        <b/>
        <sz val="11"/>
        <color indexed="8"/>
        <rFont val="Calibri"/>
        <family val="2"/>
        <charset val="238"/>
        <scheme val="minor"/>
      </rPr>
      <t>USTM</t>
    </r>
    <r>
      <rPr>
        <sz val="11"/>
        <color indexed="8"/>
        <rFont val="Calibri"/>
        <family val="2"/>
        <charset val="238"/>
        <scheme val="minor"/>
      </rPr>
      <t>, grafitowe</t>
    </r>
  </si>
  <si>
    <t>Szufelki automatyczne</t>
  </si>
  <si>
    <t>84 68 01</t>
  </si>
  <si>
    <t>84 68 03</t>
  </si>
  <si>
    <t>84 68 07</t>
  </si>
  <si>
    <t>84 68 08</t>
  </si>
  <si>
    <t>84 68 06</t>
  </si>
  <si>
    <t>84 68 11</t>
  </si>
  <si>
    <t>84 69 01</t>
  </si>
  <si>
    <t>84 69 02</t>
  </si>
  <si>
    <t>84 69 03</t>
  </si>
  <si>
    <t>84 69 52</t>
  </si>
  <si>
    <t xml:space="preserve">84 69 54 </t>
  </si>
  <si>
    <t>94 66 01</t>
  </si>
  <si>
    <t>94 66 03</t>
  </si>
  <si>
    <t>94 66 05</t>
  </si>
  <si>
    <t>94 66 06</t>
  </si>
  <si>
    <t>94 66 07</t>
  </si>
  <si>
    <t>94 66 08</t>
  </si>
  <si>
    <t>94 66 09</t>
  </si>
  <si>
    <t>94 59 01</t>
  </si>
  <si>
    <t>Ramka maskująca, biała</t>
  </si>
  <si>
    <t>Ramka maskująca, kremowa</t>
  </si>
  <si>
    <t>94 59 07</t>
  </si>
  <si>
    <t>Ramka maskująca, czarna</t>
  </si>
  <si>
    <t>94 59 99</t>
  </si>
  <si>
    <t>Stalowa płytka czołowa</t>
  </si>
  <si>
    <t>84 68 99</t>
  </si>
  <si>
    <t>94 59 97</t>
  </si>
  <si>
    <t>Zestaw przyłączeniowy do szufelki automatycznej</t>
  </si>
  <si>
    <r>
      <t xml:space="preserve">Puszka do montażu szufelki </t>
    </r>
    <r>
      <rPr>
        <b/>
        <sz val="11"/>
        <rFont val="Calibri"/>
        <family val="2"/>
        <charset val="238"/>
        <scheme val="minor"/>
      </rPr>
      <t xml:space="preserve">KitVac </t>
    </r>
    <r>
      <rPr>
        <sz val="11"/>
        <rFont val="Calibri"/>
        <family val="2"/>
        <charset val="238"/>
        <scheme val="minor"/>
      </rPr>
      <t>w ścianie</t>
    </r>
  </si>
  <si>
    <t>Rury, kształtki rurowe i akceosoria</t>
  </si>
  <si>
    <t>94 79 83</t>
  </si>
  <si>
    <t>Płytka montażowa uniwersalna ze szczelną zaślepką</t>
  </si>
  <si>
    <t>Gniazda ssące i płytki montażowe</t>
  </si>
  <si>
    <t>94 39 76</t>
  </si>
  <si>
    <t>Rura z PCV 2" o długości 2m</t>
  </si>
  <si>
    <t>94 39 75</t>
  </si>
  <si>
    <t>Rura z PCV 2" o długości 3m</t>
  </si>
  <si>
    <t>94 39 99</t>
  </si>
  <si>
    <t>Kolanko 30°</t>
  </si>
  <si>
    <t>94 39 98</t>
  </si>
  <si>
    <t>Kolanko 30° nyplowe</t>
  </si>
  <si>
    <t>94 39 97</t>
  </si>
  <si>
    <t>Kolanko 45°</t>
  </si>
  <si>
    <t>94 39 96</t>
  </si>
  <si>
    <t>Kolanko 45° nyplowe</t>
  </si>
  <si>
    <t>94 39 95</t>
  </si>
  <si>
    <t>Kolanko długie 90°</t>
  </si>
  <si>
    <t>94 39 94</t>
  </si>
  <si>
    <t>Kolanko długie 90° nyplowe</t>
  </si>
  <si>
    <t>94 39 61</t>
  </si>
  <si>
    <t>Kolanko podejściowe 90° L</t>
  </si>
  <si>
    <t>94 39 93</t>
  </si>
  <si>
    <t>Kolanko krótkie 90° L</t>
  </si>
  <si>
    <t>94 39 92</t>
  </si>
  <si>
    <t>Trójnik krótki 90° T</t>
  </si>
  <si>
    <t>94 39 91</t>
  </si>
  <si>
    <t xml:space="preserve">Trójnik 90° TY </t>
  </si>
  <si>
    <t>94 39 90</t>
  </si>
  <si>
    <t>Trójnik 45° Y</t>
  </si>
  <si>
    <t>94 39 89</t>
  </si>
  <si>
    <t>Trójnik 2x90°</t>
  </si>
  <si>
    <t>94 39 88</t>
  </si>
  <si>
    <t>Trójnik 2x45°</t>
  </si>
  <si>
    <t>94 39 87</t>
  </si>
  <si>
    <t>Przedłużka przyłącza 5 cm</t>
  </si>
  <si>
    <t>94 39 86</t>
  </si>
  <si>
    <t>94 39 85</t>
  </si>
  <si>
    <t>Złączka mufowa przesuwna</t>
  </si>
  <si>
    <t>94 39 84</t>
  </si>
  <si>
    <t>Złączka nyplowa</t>
  </si>
  <si>
    <t>94 39 83</t>
  </si>
  <si>
    <t>Rozetka</t>
  </si>
  <si>
    <t>94 39 82</t>
  </si>
  <si>
    <t>Zaślepka na rurę instalacyjna</t>
  </si>
  <si>
    <t>94 39 81</t>
  </si>
  <si>
    <t>Tłumik</t>
  </si>
  <si>
    <t>94 38 83</t>
  </si>
  <si>
    <t>Tłumik biały, Vaculine</t>
  </si>
  <si>
    <t>94 39 79</t>
  </si>
  <si>
    <t>Uchwyt rury z mocowaniem dla przewodu sterującego</t>
  </si>
  <si>
    <t>94 39 57</t>
  </si>
  <si>
    <t>Uchwyt rury z śrubą i kołkiem</t>
  </si>
  <si>
    <t>94 39 66</t>
  </si>
  <si>
    <t>94 59 98</t>
  </si>
  <si>
    <t>94 29 99</t>
  </si>
  <si>
    <t>Przewód elektryczny 20m</t>
  </si>
  <si>
    <t>94 29 98</t>
  </si>
  <si>
    <t>Przewód elektryczny 30m</t>
  </si>
  <si>
    <t>94 29 97</t>
  </si>
  <si>
    <t>Przewód elektryczny 50m</t>
  </si>
  <si>
    <t>94 29 96</t>
  </si>
  <si>
    <t>Przewód elektryczny 100m</t>
  </si>
  <si>
    <t>94 29 50</t>
  </si>
  <si>
    <t>84 39 99</t>
  </si>
  <si>
    <t>Klej do PCV, 60ml</t>
  </si>
  <si>
    <t>84 39 98</t>
  </si>
  <si>
    <t>Klej do PCV, 125ml</t>
  </si>
  <si>
    <t>84 39 97</t>
  </si>
  <si>
    <t>Klej do PCV, 250ml</t>
  </si>
  <si>
    <t>Narzędzia i przyrządy pomiarowe</t>
  </si>
  <si>
    <t>83 49 99</t>
  </si>
  <si>
    <t>Nóż do cięcia rur (Canada)</t>
  </si>
  <si>
    <t>83 49 98</t>
  </si>
  <si>
    <t>83 49 97</t>
  </si>
  <si>
    <t>Nóż do cięcia rur, plastikowy</t>
  </si>
  <si>
    <t>Ostrze do noża (Canada) - 1szt</t>
  </si>
  <si>
    <t>83 49 96</t>
  </si>
  <si>
    <t>Gradownik do rur</t>
  </si>
  <si>
    <t>94 19 96</t>
  </si>
  <si>
    <t>Wakuometr</t>
  </si>
  <si>
    <t>84 37 10</t>
  </si>
  <si>
    <t>84 37 00</t>
  </si>
  <si>
    <t>84 37 60</t>
  </si>
  <si>
    <t>94 37 01</t>
  </si>
  <si>
    <t>94 37 02</t>
  </si>
  <si>
    <t>94 37 52</t>
  </si>
  <si>
    <t>94 37 54</t>
  </si>
  <si>
    <t>94 37 00</t>
  </si>
  <si>
    <t>94 37 60</t>
  </si>
  <si>
    <t>94 37 89</t>
  </si>
  <si>
    <t>94 37 88</t>
  </si>
  <si>
    <t>94 37 87</t>
  </si>
  <si>
    <t>94 37 31</t>
  </si>
  <si>
    <t>94 37 82</t>
  </si>
  <si>
    <t>94 37 50</t>
  </si>
  <si>
    <t>94 37 83</t>
  </si>
  <si>
    <t>94 37 80</t>
  </si>
  <si>
    <t>94 37 81</t>
  </si>
  <si>
    <t>94 37 71</t>
  </si>
  <si>
    <t>94 37 79</t>
  </si>
  <si>
    <t>94 37 78</t>
  </si>
  <si>
    <t>94 37 77</t>
  </si>
  <si>
    <t>94 37 76</t>
  </si>
  <si>
    <t>95 89 29</t>
  </si>
  <si>
    <t>94 37 45</t>
  </si>
  <si>
    <t>94 37 44</t>
  </si>
  <si>
    <t>94 37 42</t>
  </si>
  <si>
    <t>System chowanego węża Retraflex®</t>
  </si>
  <si>
    <t>84 37 59</t>
  </si>
  <si>
    <t>84 37 58</t>
  </si>
  <si>
    <t>84 37 57</t>
  </si>
  <si>
    <t>84 37 56</t>
  </si>
  <si>
    <r>
      <t xml:space="preserve">Drzwiczki do kasety gniazda </t>
    </r>
    <r>
      <rPr>
        <b/>
        <sz val="11"/>
        <color indexed="8"/>
        <rFont val="Calibri"/>
        <family val="2"/>
        <charset val="238"/>
        <scheme val="minor"/>
      </rPr>
      <t>Retraflex II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>, białe</t>
    </r>
  </si>
  <si>
    <r>
      <t xml:space="preserve">Kaseta gniazda </t>
    </r>
    <r>
      <rPr>
        <b/>
        <sz val="11"/>
        <color indexed="8"/>
        <rFont val="Calibri"/>
        <family val="2"/>
        <charset val="238"/>
        <scheme val="minor"/>
      </rPr>
      <t>Retraflex II</t>
    </r>
    <r>
      <rPr>
        <b/>
        <vertAlign val="superscript"/>
        <sz val="11"/>
        <color indexed="8"/>
        <rFont val="Calibri"/>
        <family val="2"/>
        <charset val="238"/>
        <scheme val="minor"/>
      </rPr>
      <t xml:space="preserve">® </t>
    </r>
    <r>
      <rPr>
        <sz val="11"/>
        <color indexed="8"/>
        <rFont val="Calibri"/>
        <family val="2"/>
        <charset val="238"/>
        <scheme val="minor"/>
      </rPr>
      <t>z zaślepką</t>
    </r>
  </si>
  <si>
    <r>
      <t xml:space="preserve">Zestaw instalacyjny </t>
    </r>
    <r>
      <rPr>
        <b/>
        <sz val="11"/>
        <color indexed="8"/>
        <rFont val="Calibri"/>
        <family val="2"/>
        <charset val="238"/>
        <scheme val="minor"/>
      </rPr>
      <t>Retraflex II®</t>
    </r>
  </si>
  <si>
    <r>
      <t xml:space="preserve">Drzwiczki do kasety gniazda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>, białe</t>
    </r>
  </si>
  <si>
    <r>
      <t xml:space="preserve">Drzwiczki do kasety gniazda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>, czarne</t>
    </r>
  </si>
  <si>
    <r>
      <t xml:space="preserve">Drzwiczki do kasety gniazda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>, stal nierdzewna</t>
    </r>
  </si>
  <si>
    <r>
      <t xml:space="preserve">Drzwiczki do kasety gniazda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>, miedź antyczna</t>
    </r>
  </si>
  <si>
    <r>
      <t xml:space="preserve">Kaseta gniazda </t>
    </r>
    <r>
      <rPr>
        <b/>
        <sz val="11"/>
        <rFont val="Calibri"/>
        <family val="2"/>
        <charset val="238"/>
        <scheme val="minor"/>
      </rPr>
      <t>Retraflex</t>
    </r>
    <r>
      <rPr>
        <b/>
        <vertAlign val="superscript"/>
        <sz val="11"/>
        <rFont val="Calibri"/>
        <family val="2"/>
        <charset val="238"/>
        <scheme val="minor"/>
      </rPr>
      <t>®</t>
    </r>
    <r>
      <rPr>
        <sz val="11"/>
        <rFont val="Calibri"/>
        <family val="2"/>
        <charset val="238"/>
        <scheme val="minor"/>
      </rPr>
      <t xml:space="preserve"> z zaślepką</t>
    </r>
  </si>
  <si>
    <r>
      <t xml:space="preserve">Zestaw instalacyjny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</si>
  <si>
    <r>
      <t xml:space="preserve">Łuk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 xml:space="preserve"> 90°</t>
    </r>
  </si>
  <si>
    <r>
      <t xml:space="preserve">Łuk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 xml:space="preserve"> 45°</t>
    </r>
  </si>
  <si>
    <r>
      <t xml:space="preserve">Łuk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 xml:space="preserve"> 22,5°</t>
    </r>
  </si>
  <si>
    <r>
      <t xml:space="preserve">Obudowa gniazda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 xml:space="preserve"> do montażu natynkowego</t>
    </r>
  </si>
  <si>
    <r>
      <t xml:space="preserve">Zestaw rękojeści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 xml:space="preserve"> z nadajnikiem i odbiornik RF</t>
    </r>
  </si>
  <si>
    <r>
      <t xml:space="preserve">Rękojeść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b/>
        <sz val="11"/>
        <color indexed="8"/>
        <rFont val="Calibri"/>
        <family val="2"/>
        <charset val="238"/>
        <scheme val="minor"/>
      </rPr>
      <t xml:space="preserve"> </t>
    </r>
    <r>
      <rPr>
        <sz val="11"/>
        <color indexed="8"/>
        <rFont val="Calibri"/>
        <family val="2"/>
        <charset val="238"/>
        <scheme val="minor"/>
      </rPr>
      <t>z nadajnikiem RF</t>
    </r>
  </si>
  <si>
    <r>
      <t xml:space="preserve">Odbiornik RF do rękojeści systemu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</si>
  <si>
    <r>
      <t xml:space="preserve">Adapter przyłączeniowy do węża ssącego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</si>
  <si>
    <r>
      <t xml:space="preserve">Pokrowiec na wąż ssący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>, 9,1m</t>
    </r>
  </si>
  <si>
    <r>
      <t xml:space="preserve">Pokrowiec na wąż ssący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>, 12,2m</t>
    </r>
  </si>
  <si>
    <r>
      <t xml:space="preserve">Pokrowiec na wąż ssący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>, 15,2m</t>
    </r>
  </si>
  <si>
    <r>
      <t xml:space="preserve">Pokrowiec na wąż ssący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>, 18,3m</t>
    </r>
  </si>
  <si>
    <t>Złączka mufowa z wewnętrzną blokadą</t>
  </si>
  <si>
    <r>
      <t xml:space="preserve">Złączka mufowa przejściowa </t>
    </r>
    <r>
      <rPr>
        <b/>
        <sz val="11"/>
        <color rgb="FF000000"/>
        <rFont val="Calibri"/>
        <family val="2"/>
        <charset val="238"/>
        <scheme val="minor"/>
      </rPr>
      <t>5cm/2"</t>
    </r>
  </si>
  <si>
    <t>84 38 99</t>
  </si>
  <si>
    <t>Rura metalowa 2" (cena za 30cm)</t>
  </si>
  <si>
    <t>84 38 98</t>
  </si>
  <si>
    <t>Metalowa złączka mufowa</t>
  </si>
  <si>
    <t>84 38 97</t>
  </si>
  <si>
    <t>Metalowe kolanko 90°</t>
  </si>
  <si>
    <t>84 38 96</t>
  </si>
  <si>
    <t>Metalowe kolanko 90° nyplowe</t>
  </si>
  <si>
    <t>84 38 95</t>
  </si>
  <si>
    <t>Metalowe kolanko 45°</t>
  </si>
  <si>
    <t>84 38 94</t>
  </si>
  <si>
    <t>Metalowe kolanko 45° nyplowe</t>
  </si>
  <si>
    <t>94 38 88</t>
  </si>
  <si>
    <t>84 38 92</t>
  </si>
  <si>
    <t>Gumowa opaska</t>
  </si>
  <si>
    <t>Filtry i worki</t>
  </si>
  <si>
    <t>83 50 99</t>
  </si>
  <si>
    <t>Filtr pyłu węglowego (2 szt.)</t>
  </si>
  <si>
    <t>83 50 94</t>
  </si>
  <si>
    <t>83 50 93</t>
  </si>
  <si>
    <t>83 50 97</t>
  </si>
  <si>
    <t>83 50 96</t>
  </si>
  <si>
    <t>83 50 83</t>
  </si>
  <si>
    <t>83 50 86</t>
  </si>
  <si>
    <t>83 50 63</t>
  </si>
  <si>
    <t>83 50 65</t>
  </si>
  <si>
    <t>83 50 64</t>
  </si>
  <si>
    <t>83 50 90</t>
  </si>
  <si>
    <t>83 50 88</t>
  </si>
  <si>
    <t>83 50 89</t>
  </si>
  <si>
    <t>83 50 87</t>
  </si>
  <si>
    <r>
      <t xml:space="preserve">Filtr odwrócony samoczyszczący </t>
    </r>
    <r>
      <rPr>
        <b/>
        <sz val="11"/>
        <color indexed="8"/>
        <rFont val="Calibri"/>
        <family val="2"/>
        <charset val="238"/>
        <scheme val="minor"/>
      </rPr>
      <t>11"</t>
    </r>
  </si>
  <si>
    <r>
      <t xml:space="preserve">Filtr odwrócony samoczyszczący </t>
    </r>
    <r>
      <rPr>
        <b/>
        <sz val="11"/>
        <color indexed="8"/>
        <rFont val="Calibri"/>
        <family val="2"/>
        <charset val="238"/>
        <scheme val="minor"/>
      </rPr>
      <t>14"</t>
    </r>
  </si>
  <si>
    <r>
      <t xml:space="preserve">Filtr okrągły Cyclofilter </t>
    </r>
    <r>
      <rPr>
        <b/>
        <sz val="11"/>
        <color indexed="8"/>
        <rFont val="Calibri"/>
        <family val="2"/>
        <charset val="238"/>
        <scheme val="minor"/>
      </rPr>
      <t>GS71</t>
    </r>
  </si>
  <si>
    <t>Elementy zamienne</t>
  </si>
  <si>
    <t>83 50 52</t>
  </si>
  <si>
    <t>83 50 62</t>
  </si>
  <si>
    <t>83 50 80</t>
  </si>
  <si>
    <t>83 50 82</t>
  </si>
  <si>
    <t>83 50 81</t>
  </si>
  <si>
    <t>83 50 77</t>
  </si>
  <si>
    <t>83 50 79</t>
  </si>
  <si>
    <t>83 50 78</t>
  </si>
  <si>
    <t>83 50 61</t>
  </si>
  <si>
    <t>83 50 59</t>
  </si>
  <si>
    <t>83 50 60</t>
  </si>
  <si>
    <t>83 50 45</t>
  </si>
  <si>
    <t>83 50 46</t>
  </si>
  <si>
    <t>93 68 14</t>
  </si>
  <si>
    <t>Silnik DOMEL 2ST [491.3.714-4]</t>
  </si>
  <si>
    <t>93 68 13</t>
  </si>
  <si>
    <t>Silnik DOMEL 3ST [491.3.761]</t>
  </si>
  <si>
    <t>83 50 57</t>
  </si>
  <si>
    <t>* Legenda:</t>
  </si>
  <si>
    <r>
      <t xml:space="preserve">Silnik dla modelu </t>
    </r>
    <r>
      <rPr>
        <b/>
        <sz val="11"/>
        <color indexed="8"/>
        <rFont val="Calibri"/>
        <family val="2"/>
        <charset val="238"/>
        <scheme val="minor"/>
      </rPr>
      <t>DV60</t>
    </r>
    <r>
      <rPr>
        <sz val="11"/>
        <color indexed="8"/>
        <rFont val="Calibri"/>
        <family val="2"/>
        <charset val="238"/>
        <scheme val="minor"/>
      </rPr>
      <t xml:space="preserve"> [FMTFD65103]</t>
    </r>
  </si>
  <si>
    <r>
      <t xml:space="preserve">Silnik dla modelu </t>
    </r>
    <r>
      <rPr>
        <b/>
        <sz val="11"/>
        <color indexed="8"/>
        <rFont val="Calibri"/>
        <family val="2"/>
        <charset val="238"/>
        <scheme val="minor"/>
      </rPr>
      <t>E/DL711</t>
    </r>
    <r>
      <rPr>
        <sz val="11"/>
        <color indexed="8"/>
        <rFont val="Calibri"/>
        <family val="2"/>
        <charset val="238"/>
        <scheme val="minor"/>
      </rPr>
      <t xml:space="preserve"> [FMBP008301]</t>
    </r>
  </si>
  <si>
    <r>
      <t xml:space="preserve">Silnik dla modelu </t>
    </r>
    <r>
      <rPr>
        <b/>
        <sz val="11"/>
        <color indexed="8"/>
        <rFont val="Calibri"/>
        <family val="2"/>
        <charset val="238"/>
        <scheme val="minor"/>
      </rPr>
      <t>DL7011</t>
    </r>
    <r>
      <rPr>
        <sz val="11"/>
        <color indexed="8"/>
        <rFont val="Calibri"/>
        <family val="2"/>
        <charset val="238"/>
        <scheme val="minor"/>
      </rPr>
      <t>, prawy [FMBP008304]</t>
    </r>
  </si>
  <si>
    <r>
      <t xml:space="preserve">Silnik dolny dla modelu </t>
    </r>
    <r>
      <rPr>
        <b/>
        <sz val="11"/>
        <rFont val="Calibri"/>
        <family val="2"/>
        <charset val="238"/>
        <scheme val="minor"/>
      </rPr>
      <t xml:space="preserve">E/GS 2011-2015 </t>
    </r>
    <r>
      <rPr>
        <sz val="11"/>
        <rFont val="Calibri"/>
        <family val="2"/>
        <charset val="238"/>
        <scheme val="minor"/>
      </rPr>
      <t>[FMCY200302]</t>
    </r>
  </si>
  <si>
    <r>
      <t xml:space="preserve">Silnik dla modelu </t>
    </r>
    <r>
      <rPr>
        <b/>
        <sz val="11"/>
        <color indexed="8"/>
        <rFont val="Calibri"/>
        <family val="2"/>
        <charset val="238"/>
        <scheme val="minor"/>
      </rPr>
      <t xml:space="preserve">HD851 </t>
    </r>
    <r>
      <rPr>
        <sz val="11"/>
        <color indexed="8"/>
        <rFont val="Calibri"/>
        <family val="2"/>
        <charset val="238"/>
        <scheme val="minor"/>
      </rPr>
      <t>[</t>
    </r>
    <r>
      <rPr>
        <sz val="11"/>
        <rFont val="Calibri"/>
        <family val="2"/>
        <charset val="238"/>
        <scheme val="minor"/>
      </rPr>
      <t>TM750212</t>
    </r>
    <r>
      <rPr>
        <sz val="11"/>
        <color indexed="8"/>
        <rFont val="Calibri"/>
        <family val="2"/>
        <charset val="238"/>
        <scheme val="minor"/>
      </rPr>
      <t>]</t>
    </r>
  </si>
  <si>
    <t>83 50 84</t>
  </si>
  <si>
    <t>83 50 85</t>
  </si>
  <si>
    <t>83 50 58</t>
  </si>
  <si>
    <t>93 68 62</t>
  </si>
  <si>
    <t>93 68 22</t>
  </si>
  <si>
    <t>83 99 98</t>
  </si>
  <si>
    <t>83 50 56</t>
  </si>
  <si>
    <t>83 99 95</t>
  </si>
  <si>
    <t>83 99 84</t>
  </si>
  <si>
    <t>83 09 90</t>
  </si>
  <si>
    <t>83 99 97</t>
  </si>
  <si>
    <t>83 99 88</t>
  </si>
  <si>
    <t>83 99 87</t>
  </si>
  <si>
    <t>83 99 86</t>
  </si>
  <si>
    <t>83 99 96</t>
  </si>
  <si>
    <t>83 99 99</t>
  </si>
  <si>
    <t>83 50 73</t>
  </si>
  <si>
    <t>83 50 72</t>
  </si>
  <si>
    <t>83 50 71</t>
  </si>
  <si>
    <t>Wyłącznik przeciążeniowy 10A [ELERES10]</t>
  </si>
  <si>
    <t>Wyłącznik przeciążeniowy 12A [ELERES12]</t>
  </si>
  <si>
    <t>Wyłącznik przeciążeniowy 15A [ELERES15]</t>
  </si>
  <si>
    <t>83 50 49</t>
  </si>
  <si>
    <t>83 50 48</t>
  </si>
  <si>
    <t>83 99 93</t>
  </si>
  <si>
    <t>83 50 47</t>
  </si>
  <si>
    <t>83 99 92</t>
  </si>
  <si>
    <t>83 99 94</t>
  </si>
  <si>
    <t>93 68 11</t>
  </si>
  <si>
    <t>93 68 10</t>
  </si>
  <si>
    <t>93 68 12</t>
  </si>
  <si>
    <t>94 37 86</t>
  </si>
  <si>
    <t>94 37 84</t>
  </si>
  <si>
    <t>94 37 85</t>
  </si>
  <si>
    <t>94 37 32</t>
  </si>
  <si>
    <t>94 37 33</t>
  </si>
  <si>
    <t>94 37 34</t>
  </si>
  <si>
    <t>84 37 28</t>
  </si>
  <si>
    <t>84-123 Rekowo Górne, ul. Lipowa 17</t>
  </si>
  <si>
    <t>tel. +48 795 575 588, email: zamowienia@cpdp.pl</t>
  </si>
  <si>
    <r>
      <rPr>
        <b/>
        <sz val="11"/>
        <color rgb="FFC00000"/>
        <rFont val="Calibri"/>
        <family val="2"/>
        <charset val="238"/>
        <scheme val="minor"/>
      </rPr>
      <t>&gt;</t>
    </r>
    <r>
      <rPr>
        <sz val="11"/>
        <color rgb="FFC00000"/>
        <rFont val="Calibri"/>
        <family val="2"/>
        <charset val="238"/>
        <scheme val="minor"/>
      </rPr>
      <t xml:space="preserve"> Dla modeli wyprodukowanych po 05.2011</t>
    </r>
  </si>
  <si>
    <r>
      <t xml:space="preserve">Silnik dolny dla modelu </t>
    </r>
    <r>
      <rPr>
        <b/>
        <sz val="11"/>
        <color indexed="8"/>
        <rFont val="Calibri"/>
        <family val="2"/>
        <charset val="238"/>
        <scheme val="minor"/>
      </rPr>
      <t>DL5011</t>
    </r>
    <r>
      <rPr>
        <sz val="11"/>
        <color indexed="8"/>
        <rFont val="Calibri"/>
        <family val="2"/>
        <charset val="238"/>
        <scheme val="minor"/>
      </rPr>
      <t xml:space="preserve"> [TMPE0087] </t>
    </r>
    <r>
      <rPr>
        <b/>
        <sz val="11"/>
        <color rgb="FF000000"/>
        <rFont val="Calibri"/>
        <family val="2"/>
        <charset val="238"/>
        <scheme val="minor"/>
      </rPr>
      <t>&lt;</t>
    </r>
    <r>
      <rPr>
        <sz val="11"/>
        <color indexed="8"/>
        <rFont val="Calibri"/>
        <family val="2"/>
        <charset val="238"/>
        <scheme val="minor"/>
      </rPr>
      <t>*</t>
    </r>
  </si>
  <si>
    <r>
      <t xml:space="preserve">Silnik dolny dla modelu </t>
    </r>
    <r>
      <rPr>
        <b/>
        <sz val="11"/>
        <color indexed="8"/>
        <rFont val="Calibri"/>
        <family val="2"/>
        <charset val="238"/>
        <scheme val="minor"/>
      </rPr>
      <t>DL5011</t>
    </r>
    <r>
      <rPr>
        <sz val="11"/>
        <color indexed="8"/>
        <rFont val="Calibri"/>
        <family val="2"/>
        <charset val="238"/>
        <scheme val="minor"/>
      </rPr>
      <t xml:space="preserve"> [FMPE008701] </t>
    </r>
    <r>
      <rPr>
        <b/>
        <sz val="11"/>
        <color rgb="FF000000"/>
        <rFont val="Calibri"/>
        <family val="2"/>
        <charset val="238"/>
        <scheme val="minor"/>
      </rPr>
      <t>&gt;</t>
    </r>
    <r>
      <rPr>
        <sz val="11"/>
        <color indexed="8"/>
        <rFont val="Calibri"/>
        <family val="2"/>
        <charset val="238"/>
        <scheme val="minor"/>
      </rPr>
      <t>*</t>
    </r>
  </si>
  <si>
    <r>
      <t xml:space="preserve">Silnik górny dla modelu </t>
    </r>
    <r>
      <rPr>
        <b/>
        <sz val="11"/>
        <color indexed="8"/>
        <rFont val="Calibri"/>
        <family val="2"/>
        <charset val="238"/>
        <scheme val="minor"/>
      </rPr>
      <t xml:space="preserve">DL5011 </t>
    </r>
    <r>
      <rPr>
        <sz val="11"/>
        <color indexed="8"/>
        <rFont val="Calibri"/>
        <family val="2"/>
        <charset val="238"/>
        <scheme val="minor"/>
      </rPr>
      <t xml:space="preserve">[FMCY350303] </t>
    </r>
    <r>
      <rPr>
        <b/>
        <sz val="11"/>
        <color rgb="FF000000"/>
        <rFont val="Calibri"/>
        <family val="2"/>
        <charset val="238"/>
        <scheme val="minor"/>
      </rPr>
      <t>&lt;</t>
    </r>
    <r>
      <rPr>
        <sz val="11"/>
        <color indexed="8"/>
        <rFont val="Calibri"/>
        <family val="2"/>
        <charset val="238"/>
        <scheme val="minor"/>
      </rPr>
      <t>*</t>
    </r>
  </si>
  <si>
    <r>
      <t xml:space="preserve">Silnik górny dla modelu </t>
    </r>
    <r>
      <rPr>
        <b/>
        <sz val="11"/>
        <color indexed="8"/>
        <rFont val="Calibri"/>
        <family val="2"/>
        <charset val="238"/>
        <scheme val="minor"/>
      </rPr>
      <t xml:space="preserve">DL5011 </t>
    </r>
    <r>
      <rPr>
        <sz val="11"/>
        <color indexed="8"/>
        <rFont val="Calibri"/>
        <family val="2"/>
        <charset val="238"/>
        <scheme val="minor"/>
      </rPr>
      <t xml:space="preserve">[FMCY350305] </t>
    </r>
    <r>
      <rPr>
        <b/>
        <sz val="11"/>
        <color rgb="FF000000"/>
        <rFont val="Calibri"/>
        <family val="2"/>
        <charset val="238"/>
        <scheme val="minor"/>
      </rPr>
      <t>&gt;</t>
    </r>
    <r>
      <rPr>
        <sz val="11"/>
        <color indexed="8"/>
        <rFont val="Calibri"/>
        <family val="2"/>
        <charset val="238"/>
        <scheme val="minor"/>
      </rPr>
      <t>*</t>
    </r>
  </si>
  <si>
    <r>
      <t xml:space="preserve">Silnik dla modelu </t>
    </r>
    <r>
      <rPr>
        <b/>
        <sz val="11"/>
        <color indexed="8"/>
        <rFont val="Calibri"/>
        <family val="2"/>
        <charset val="238"/>
        <scheme val="minor"/>
      </rPr>
      <t>DL7011</t>
    </r>
    <r>
      <rPr>
        <sz val="11"/>
        <color indexed="8"/>
        <rFont val="Calibri"/>
        <family val="2"/>
        <charset val="238"/>
        <scheme val="minor"/>
      </rPr>
      <t xml:space="preserve">, lewy [FMBP008303] </t>
    </r>
    <r>
      <rPr>
        <b/>
        <sz val="11"/>
        <color rgb="FF000000"/>
        <rFont val="Calibri"/>
        <family val="2"/>
        <charset val="238"/>
        <scheme val="minor"/>
      </rPr>
      <t>&lt;</t>
    </r>
    <r>
      <rPr>
        <sz val="11"/>
        <color indexed="8"/>
        <rFont val="Calibri"/>
        <family val="2"/>
        <charset val="238"/>
        <scheme val="minor"/>
      </rPr>
      <t>*</t>
    </r>
  </si>
  <si>
    <r>
      <t xml:space="preserve">Silnik dla modelu </t>
    </r>
    <r>
      <rPr>
        <b/>
        <sz val="11"/>
        <color indexed="8"/>
        <rFont val="Calibri"/>
        <family val="2"/>
        <charset val="238"/>
        <scheme val="minor"/>
      </rPr>
      <t>DL7011</t>
    </r>
    <r>
      <rPr>
        <sz val="11"/>
        <color indexed="8"/>
        <rFont val="Calibri"/>
        <family val="2"/>
        <charset val="238"/>
        <scheme val="minor"/>
      </rPr>
      <t xml:space="preserve">, lewy [FMBP008305] </t>
    </r>
    <r>
      <rPr>
        <b/>
        <sz val="11"/>
        <color rgb="FF000000"/>
        <rFont val="Calibri"/>
        <family val="2"/>
        <charset val="238"/>
        <scheme val="minor"/>
      </rPr>
      <t>&gt;</t>
    </r>
    <r>
      <rPr>
        <sz val="11"/>
        <color indexed="8"/>
        <rFont val="Calibri"/>
        <family val="2"/>
        <charset val="238"/>
        <scheme val="minor"/>
      </rPr>
      <t>*</t>
    </r>
  </si>
  <si>
    <r>
      <rPr>
        <b/>
        <sz val="11"/>
        <color rgb="FFC00000"/>
        <rFont val="Calibri"/>
        <family val="2"/>
        <charset val="238"/>
        <scheme val="minor"/>
      </rPr>
      <t xml:space="preserve">&lt; </t>
    </r>
    <r>
      <rPr>
        <sz val="11"/>
        <color rgb="FFC00000"/>
        <rFont val="Calibri"/>
        <family val="2"/>
        <charset val="238"/>
        <scheme val="minor"/>
      </rPr>
      <t>Dla modeli wyprodukowanych do 05.2011</t>
    </r>
  </si>
  <si>
    <t>Minimum logistyczne:</t>
  </si>
  <si>
    <t>Termin płatności:</t>
  </si>
  <si>
    <t>Każda nowa edycja cennika unieważnia poprzednią.</t>
  </si>
  <si>
    <t>83 50 70</t>
  </si>
  <si>
    <t>83 50 50</t>
  </si>
  <si>
    <t>83 50 51</t>
  </si>
  <si>
    <t>83 50 55</t>
  </si>
  <si>
    <t>83 50 68</t>
  </si>
  <si>
    <t>83 50 69</t>
  </si>
  <si>
    <t>83 50 53</t>
  </si>
  <si>
    <t>83 50 54</t>
  </si>
  <si>
    <r>
      <t xml:space="preserve">Silnik dla modelu </t>
    </r>
    <r>
      <rPr>
        <b/>
        <sz val="11"/>
        <color indexed="8"/>
        <rFont val="Calibri"/>
        <family val="2"/>
        <charset val="238"/>
        <scheme val="minor"/>
      </rPr>
      <t xml:space="preserve">HD800C </t>
    </r>
    <r>
      <rPr>
        <sz val="11"/>
        <color indexed="8"/>
        <rFont val="Calibri"/>
        <family val="2"/>
        <charset val="238"/>
        <scheme val="minor"/>
      </rPr>
      <t>[FM20610701]</t>
    </r>
  </si>
  <si>
    <r>
      <t xml:space="preserve">Silnik dla modelu </t>
    </r>
    <r>
      <rPr>
        <b/>
        <sz val="11"/>
        <color indexed="8"/>
        <rFont val="Calibri"/>
        <family val="2"/>
        <charset val="238"/>
        <scheme val="minor"/>
      </rPr>
      <t>HX7515</t>
    </r>
    <r>
      <rPr>
        <sz val="11"/>
        <color indexed="8"/>
        <rFont val="Calibri"/>
        <family val="2"/>
        <charset val="238"/>
        <scheme val="minor"/>
      </rPr>
      <t xml:space="preserve"> (Główny) [FMCY034302]</t>
    </r>
  </si>
  <si>
    <r>
      <t xml:space="preserve">Silnik dla modelu </t>
    </r>
    <r>
      <rPr>
        <b/>
        <sz val="11"/>
        <color indexed="8"/>
        <rFont val="Calibri"/>
        <family val="2"/>
        <charset val="238"/>
        <scheme val="minor"/>
      </rPr>
      <t>HX7515</t>
    </r>
    <r>
      <rPr>
        <sz val="11"/>
        <color indexed="8"/>
        <rFont val="Calibri"/>
        <family val="2"/>
        <charset val="238"/>
        <scheme val="minor"/>
      </rPr>
      <t xml:space="preserve"> (Moduł) [FMCY034301]</t>
    </r>
  </si>
  <si>
    <t>Ilość</t>
  </si>
  <si>
    <t>Wartość (netto)</t>
  </si>
  <si>
    <t>I Etap instalacji</t>
  </si>
  <si>
    <t>II Etap instalacji</t>
  </si>
  <si>
    <t>Suma:</t>
  </si>
  <si>
    <t>Krok 1</t>
  </si>
  <si>
    <t>7,5m</t>
  </si>
  <si>
    <t>9m</t>
  </si>
  <si>
    <t>Retraflex</t>
  </si>
  <si>
    <t>Rodzaj instalacji ssącej</t>
  </si>
  <si>
    <t>Opadająca</t>
  </si>
  <si>
    <t>12m</t>
  </si>
  <si>
    <t>Krok 2</t>
  </si>
  <si>
    <t>Rura PVC 2"</t>
  </si>
  <si>
    <t>Kolanko 90° podejściowe</t>
  </si>
  <si>
    <t>Kolanko 90°</t>
  </si>
  <si>
    <t>Ilość [m]:</t>
  </si>
  <si>
    <t>Ilość [szt]:</t>
  </si>
  <si>
    <t>Trójnik 90° TY</t>
  </si>
  <si>
    <t>Krok 3</t>
  </si>
  <si>
    <t>Długość węża ssącego</t>
  </si>
  <si>
    <t>-</t>
  </si>
  <si>
    <t>Typ Instalacji</t>
  </si>
  <si>
    <t>Tradycyjna</t>
  </si>
  <si>
    <t>Sterowanie w rączce</t>
  </si>
  <si>
    <t>Maks. Długość węża ssącego</t>
  </si>
  <si>
    <t>Informacje ogólne</t>
  </si>
  <si>
    <t>Filtracja</t>
  </si>
  <si>
    <t>Wznosząca</t>
  </si>
  <si>
    <t>Typ instalacji</t>
  </si>
  <si>
    <t>10,5m</t>
  </si>
  <si>
    <t>Hybrydowa</t>
  </si>
  <si>
    <t>Pełna filtracja cykloniczna</t>
  </si>
  <si>
    <t>On/Off</t>
  </si>
  <si>
    <t>DataSync</t>
  </si>
  <si>
    <t>Łuk Retraflex 90°</t>
  </si>
  <si>
    <t>Łuk Retraflex 45°</t>
  </si>
  <si>
    <t>Łuk Retraflex 22,5°</t>
  </si>
  <si>
    <t>Wynik</t>
  </si>
  <si>
    <t>Dobór odkurzacza centralnego</t>
  </si>
  <si>
    <t>Odległość wraz z opórem przepływu powietrza [m]:</t>
  </si>
  <si>
    <t>Korekta uwzględniająca kierunek instalacji [m]:</t>
  </si>
  <si>
    <t>Bez pokrowca</t>
  </si>
  <si>
    <t>Z pokrowcem</t>
  </si>
  <si>
    <t>9,1m</t>
  </si>
  <si>
    <t>12,2m</t>
  </si>
  <si>
    <t>15,2m</t>
  </si>
  <si>
    <t>18,3m</t>
  </si>
  <si>
    <t>Wyrzut powietrza nie powinien przekraczać 3m!</t>
  </si>
  <si>
    <r>
      <t xml:space="preserve">Obliczanie odległości </t>
    </r>
    <r>
      <rPr>
        <b/>
        <sz val="11"/>
        <rFont val="Calibri"/>
        <family val="2"/>
        <charset val="238"/>
        <scheme val="minor"/>
      </rPr>
      <t>do najdalej położonego punktu ssącego</t>
    </r>
    <r>
      <rPr>
        <sz val="11"/>
        <rFont val="Calibri"/>
        <family val="2"/>
        <charset val="238"/>
        <scheme val="minor"/>
      </rPr>
      <t xml:space="preserve"> (opór przepływu powietrza)</t>
    </r>
  </si>
  <si>
    <t>Rabat</t>
  </si>
  <si>
    <t>Cena netto po rabacie (PLN)</t>
  </si>
  <si>
    <t>Cena brutto po rabacie (PLN)</t>
  </si>
  <si>
    <t>Grupa</t>
  </si>
  <si>
    <t>Wartość (brutto)</t>
  </si>
  <si>
    <t>Wartość po rabacie (netto)</t>
  </si>
  <si>
    <t>Wartość po rabacie (brutto)</t>
  </si>
  <si>
    <t>89 99 35</t>
  </si>
  <si>
    <t>Osadnik dla separatora WAVE</t>
  </si>
  <si>
    <t>95 89 48</t>
  </si>
  <si>
    <t>Szczotka do usuwania podszerstka z sierści zwierząt</t>
  </si>
  <si>
    <t>95 89 32</t>
  </si>
  <si>
    <t>Niskoprofilowa szczotka do podłóg twardych</t>
  </si>
  <si>
    <t>95 89 31</t>
  </si>
  <si>
    <t>93 68 09</t>
  </si>
  <si>
    <t>93 68 08</t>
  </si>
  <si>
    <r>
      <t>Silnik dla modelu</t>
    </r>
    <r>
      <rPr>
        <b/>
        <sz val="11"/>
        <color rgb="FF000000"/>
        <rFont val="Calibri"/>
        <family val="2"/>
        <charset val="238"/>
        <scheme val="minor"/>
      </rPr>
      <t xml:space="preserve"> E100, E101, E105</t>
    </r>
    <r>
      <rPr>
        <sz val="11"/>
        <color indexed="8"/>
        <rFont val="Calibri"/>
        <family val="2"/>
        <charset val="238"/>
        <scheme val="minor"/>
      </rPr>
      <t xml:space="preserve"> [TMCY1003]</t>
    </r>
  </si>
  <si>
    <t>93 68 05</t>
  </si>
  <si>
    <r>
      <t xml:space="preserve">Silnik górny dla modelu </t>
    </r>
    <r>
      <rPr>
        <b/>
        <sz val="11"/>
        <color rgb="FF000000"/>
        <rFont val="Calibri"/>
        <family val="2"/>
        <charset val="238"/>
        <scheme val="minor"/>
      </rPr>
      <t>E/GS/H 2011-2015</t>
    </r>
    <r>
      <rPr>
        <sz val="11"/>
        <color indexed="8"/>
        <rFont val="Calibri"/>
        <family val="2"/>
        <charset val="238"/>
        <scheme val="minor"/>
      </rPr>
      <t xml:space="preserve"> [FMCY2003T6]</t>
    </r>
  </si>
  <si>
    <t>93 68 04</t>
  </si>
  <si>
    <t>Silnik DOMEL 2ST (7,2")</t>
  </si>
  <si>
    <t>Przewód w peszlu 50m</t>
  </si>
  <si>
    <t>1.</t>
  </si>
  <si>
    <t>Uzupełnij warunki handlowe w zakładce "Warunki handlowe"</t>
  </si>
  <si>
    <t>2.</t>
  </si>
  <si>
    <t>Zakładka "Cennik"</t>
  </si>
  <si>
    <t xml:space="preserve"> </t>
  </si>
  <si>
    <t>Wciśnij "+" aby rozwinąć konkretną kategorię.</t>
  </si>
  <si>
    <t>Znaki pionowo po lewej stronie dokumentu oznaczają rozwijanie i zwijanie wierszów.</t>
  </si>
  <si>
    <t>Znaki poziomo nad dokumentem oznaczają rozwijanie i zwijanie kolumn.</t>
  </si>
  <si>
    <t>Wciśnij "2" aby rozwinąć wszystkie kolumny lub wiersze w dokumencie.</t>
  </si>
  <si>
    <t>Wciśnij "1" aby ukryć wszystkie kolumny lub wiersze w dokumencie.</t>
  </si>
  <si>
    <t>Wciśnij "-" aby ukryć konkretną kategorię.</t>
  </si>
  <si>
    <t>Rozwijając kategorię możemy poznać ceny zakupowe (po wykonaniu kroku 1.)</t>
  </si>
  <si>
    <t>Kliknij w komórkę, aby uzyskać dostęp do listy rozwijanej.</t>
  </si>
  <si>
    <t>Następnie kliknij w miejsce zaznaczone strzałką aby rozwinąć listę i wybierz właściwą pozycję.</t>
  </si>
  <si>
    <t>Ważne! Przy zmianie typu instalacji należy każdą pozycję zaktualizować z listy rozwijanej.</t>
  </si>
  <si>
    <t>Pominięcie komórki może spowodować brak wyniku.</t>
  </si>
  <si>
    <t>Aby obliczyć długość najdalej oddalonego punktu ssącego w instalacji należy kliknąć w komórkę ilości danego materiału i wprowadzić wartość ręcznie.</t>
  </si>
  <si>
    <t>W przypadku błędnego wypełnienia fomularza wynik będzie zwracać błąd.</t>
  </si>
  <si>
    <t>Przykładowy błąd:</t>
  </si>
  <si>
    <t>Kalkulator doboru jednostki centralnej</t>
  </si>
  <si>
    <t>3.</t>
  </si>
  <si>
    <t>4.</t>
  </si>
  <si>
    <t>Kalkulacje</t>
  </si>
  <si>
    <t>Dzięki formularzom "Kalkulacja Standard" oraz "Kalkulacja Retraflex" możemy wykonywać oferty dla klientów.</t>
  </si>
  <si>
    <t>Dla bezpieczeństwa klientów nasz dokument nie wymaga włączenia makr w programie excel.</t>
  </si>
  <si>
    <t>Wynik otrzymamy w ostatnim kroku. (przykładowy wynik)</t>
  </si>
  <si>
    <t>Instalacje tradycyjne</t>
  </si>
  <si>
    <t>Instalacje Retraflex</t>
  </si>
  <si>
    <t>Data:</t>
  </si>
  <si>
    <t>Projekt na podstawie którego została wykonana kalkulacja należy traktować podglądowo i nie należy wykonywać na jego podstawie instalacji ssącej bez wcześniejszego dokładnego sprawdzenia wymaganych odległości oraz położenia gniazd pod kątem pokrycia obszarem sprzątania całej powierzchni domu.</t>
  </si>
  <si>
    <t>Aby zmienić pozycję w kalkulacji należy przekopiować lub wpisać ręcznie numer katalogowy produktu, ważne aby zachować jego odpowiedni format (XX XX XX).</t>
  </si>
  <si>
    <t>Po wprowadzeniu numeru katalogowego zostaną zaktualizowane wszystkie dane produktu z wyjątkiem kolumny "Ilość", którą trzeba uzupełnić ręcznie.</t>
  </si>
  <si>
    <t>Aby dodać kolejną pozycję w kalkulacji należy wewnątrz odpowiedniej tabeli kliknąć prawym guzikiem myszy na numer wiersza (po lewej stronie) nad którym chcemy dodać nową pozycję oraz wybrać opcję "wstaw".</t>
  </si>
  <si>
    <t>Formuły zostaną automatycznie zaktualizowane dla nowego wiersza. Po wykonaniu tej operacji zobaczymy w komórkach błąd formuły "N/D" do póki nie uzupełnimy numeru katalogowego produktu.</t>
  </si>
  <si>
    <t>Uwaga! Prosimy nie zapomnieć o dodaniu odpowiedniej ilości, gdyż ta komórka nie jest automatycznie uzupełniana.</t>
  </si>
  <si>
    <t>89 87 72</t>
  </si>
  <si>
    <t>89 87 73</t>
  </si>
  <si>
    <t>89 87 74</t>
  </si>
  <si>
    <t>89 99 88</t>
  </si>
  <si>
    <t>84 68 17</t>
  </si>
  <si>
    <r>
      <rPr>
        <b/>
        <sz val="11"/>
        <color indexed="8"/>
        <rFont val="Calibri"/>
        <family val="2"/>
        <charset val="238"/>
        <scheme val="minor"/>
      </rPr>
      <t>KitVac</t>
    </r>
    <r>
      <rPr>
        <sz val="11"/>
        <color indexed="8"/>
        <rFont val="Calibri"/>
        <family val="2"/>
        <charset val="238"/>
        <scheme val="minor"/>
      </rPr>
      <t>, grafit perłowy</t>
    </r>
  </si>
  <si>
    <r>
      <rPr>
        <b/>
        <sz val="11"/>
        <color indexed="8"/>
        <rFont val="Calibri"/>
        <family val="2"/>
        <charset val="238"/>
        <scheme val="minor"/>
      </rPr>
      <t>KitVac</t>
    </r>
    <r>
      <rPr>
        <sz val="11"/>
        <color indexed="8"/>
        <rFont val="Calibri"/>
        <family val="2"/>
        <charset val="238"/>
        <scheme val="minor"/>
      </rPr>
      <t>, grafit ciemny</t>
    </r>
  </si>
  <si>
    <r>
      <rPr>
        <b/>
        <sz val="11"/>
        <color indexed="8"/>
        <rFont val="Calibri"/>
        <family val="2"/>
        <charset val="238"/>
        <scheme val="minor"/>
      </rPr>
      <t>KitVac</t>
    </r>
    <r>
      <rPr>
        <sz val="11"/>
        <color indexed="8"/>
        <rFont val="Calibri"/>
        <family val="2"/>
        <charset val="238"/>
        <scheme val="minor"/>
      </rPr>
      <t>, ciemno brązowy</t>
    </r>
  </si>
  <si>
    <r>
      <rPr>
        <b/>
        <sz val="11"/>
        <color indexed="8"/>
        <rFont val="Calibri"/>
        <family val="2"/>
        <charset val="238"/>
        <scheme val="minor"/>
      </rPr>
      <t>KitVac</t>
    </r>
    <r>
      <rPr>
        <sz val="11"/>
        <color indexed="8"/>
        <rFont val="Calibri"/>
        <family val="2"/>
        <charset val="238"/>
        <scheme val="minor"/>
      </rPr>
      <t>, srebrny</t>
    </r>
  </si>
  <si>
    <r>
      <rPr>
        <b/>
        <sz val="11"/>
        <color indexed="8"/>
        <rFont val="Calibri"/>
        <family val="2"/>
        <charset val="238"/>
        <scheme val="minor"/>
      </rPr>
      <t>KitVac</t>
    </r>
    <r>
      <rPr>
        <sz val="11"/>
        <color indexed="8"/>
        <rFont val="Calibri"/>
        <family val="2"/>
        <charset val="238"/>
        <scheme val="minor"/>
      </rPr>
      <t>, czarny</t>
    </r>
  </si>
  <si>
    <r>
      <rPr>
        <b/>
        <sz val="11"/>
        <color indexed="8"/>
        <rFont val="Calibri"/>
        <family val="2"/>
        <charset val="238"/>
        <scheme val="minor"/>
      </rPr>
      <t>KitVac</t>
    </r>
    <r>
      <rPr>
        <sz val="11"/>
        <color indexed="8"/>
        <rFont val="Calibri"/>
        <family val="2"/>
        <charset val="238"/>
        <scheme val="minor"/>
      </rPr>
      <t>, kremowy</t>
    </r>
  </si>
  <si>
    <r>
      <rPr>
        <b/>
        <sz val="11"/>
        <color indexed="8"/>
        <rFont val="Calibri"/>
        <family val="2"/>
        <charset val="238"/>
        <scheme val="minor"/>
      </rPr>
      <t>KitVac</t>
    </r>
    <r>
      <rPr>
        <sz val="11"/>
        <color indexed="8"/>
        <rFont val="Calibri"/>
        <family val="2"/>
        <charset val="238"/>
        <scheme val="minor"/>
      </rPr>
      <t>, biały</t>
    </r>
  </si>
  <si>
    <t>84 68 14</t>
  </si>
  <si>
    <r>
      <rPr>
        <b/>
        <sz val="11"/>
        <color indexed="8"/>
        <rFont val="Calibri"/>
        <family val="2"/>
        <charset val="238"/>
        <scheme val="minor"/>
      </rPr>
      <t>KitVac</t>
    </r>
    <r>
      <rPr>
        <sz val="11"/>
        <color indexed="8"/>
        <rFont val="Calibri"/>
        <family val="2"/>
        <charset val="238"/>
        <scheme val="minor"/>
      </rPr>
      <t>, dowolny kolor z palety RAL</t>
    </r>
  </si>
  <si>
    <t>84 37 15</t>
  </si>
  <si>
    <r>
      <t xml:space="preserve">Drzwiczki do kasety gniazda </t>
    </r>
    <r>
      <rPr>
        <b/>
        <sz val="11"/>
        <color indexed="8"/>
        <rFont val="Calibri"/>
        <family val="2"/>
        <charset val="238"/>
        <scheme val="minor"/>
      </rPr>
      <t>Retraflex II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>, jasna kość słoniowa</t>
    </r>
  </si>
  <si>
    <t>84 37 18</t>
  </si>
  <si>
    <r>
      <t xml:space="preserve">Drzwiczki do kasety gniazda </t>
    </r>
    <r>
      <rPr>
        <b/>
        <sz val="11"/>
        <color indexed="8"/>
        <rFont val="Calibri"/>
        <family val="2"/>
        <charset val="238"/>
        <scheme val="minor"/>
      </rPr>
      <t>Retraflex II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>, srebrne</t>
    </r>
  </si>
  <si>
    <t>84 37 17</t>
  </si>
  <si>
    <r>
      <t xml:space="preserve">Drzwiczki do kasety gniazda </t>
    </r>
    <r>
      <rPr>
        <b/>
        <sz val="11"/>
        <color indexed="8"/>
        <rFont val="Calibri"/>
        <family val="2"/>
        <charset val="238"/>
        <scheme val="minor"/>
      </rPr>
      <t>Retraflex II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>, grafit perłowy</t>
    </r>
  </si>
  <si>
    <t>84 37 16</t>
  </si>
  <si>
    <r>
      <t xml:space="preserve">Drzwiczki do kasety gniazda </t>
    </r>
    <r>
      <rPr>
        <b/>
        <sz val="11"/>
        <color indexed="8"/>
        <rFont val="Calibri"/>
        <family val="2"/>
        <charset val="238"/>
        <scheme val="minor"/>
      </rPr>
      <t>Retraflex II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>, grafit ciemny</t>
    </r>
  </si>
  <si>
    <t>84 37 19</t>
  </si>
  <si>
    <r>
      <t xml:space="preserve">Drzwiczki do kasety gniazda </t>
    </r>
    <r>
      <rPr>
        <b/>
        <sz val="11"/>
        <color indexed="8"/>
        <rFont val="Calibri"/>
        <family val="2"/>
        <charset val="238"/>
        <scheme val="minor"/>
      </rPr>
      <t>Retraflex II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>, czarne</t>
    </r>
  </si>
  <si>
    <r>
      <t xml:space="preserve">Drzwiczki do kasety gniazda </t>
    </r>
    <r>
      <rPr>
        <b/>
        <sz val="11"/>
        <color indexed="8"/>
        <rFont val="Calibri"/>
        <family val="2"/>
        <charset val="238"/>
        <scheme val="minor"/>
      </rPr>
      <t>Retraflex II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>, dowolny kolor z palety RAL</t>
    </r>
  </si>
  <si>
    <t>84 37 14</t>
  </si>
  <si>
    <t>89 83 52</t>
  </si>
  <si>
    <t>89 83 53</t>
  </si>
  <si>
    <t>89 83 54</t>
  </si>
  <si>
    <t>89 83 61</t>
  </si>
  <si>
    <t>89 83 63</t>
  </si>
  <si>
    <t>89 83 65</t>
  </si>
  <si>
    <t>89 81 69</t>
  </si>
  <si>
    <t>89 81 68</t>
  </si>
  <si>
    <t>89 81 67</t>
  </si>
  <si>
    <t>89 81 66</t>
  </si>
  <si>
    <t>89 81 65</t>
  </si>
  <si>
    <t>89 81 64</t>
  </si>
  <si>
    <t>89 81 63</t>
  </si>
  <si>
    <t>89 81 62</t>
  </si>
  <si>
    <t>84 37 33</t>
  </si>
  <si>
    <t>84 37 32</t>
  </si>
  <si>
    <t>84 37 31</t>
  </si>
  <si>
    <t>84 37 30</t>
  </si>
  <si>
    <r>
      <t xml:space="preserve">Wąż ssący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 xml:space="preserve">® </t>
    </r>
    <r>
      <rPr>
        <sz val="11"/>
        <color indexed="8"/>
        <rFont val="Calibri"/>
        <family val="2"/>
        <charset val="238"/>
        <scheme val="minor"/>
      </rPr>
      <t xml:space="preserve">w pokrowcu </t>
    </r>
    <r>
      <rPr>
        <b/>
        <sz val="11"/>
        <color rgb="FF000000"/>
        <rFont val="Calibri"/>
        <family val="2"/>
        <charset val="238"/>
        <scheme val="minor"/>
      </rPr>
      <t>SOFTTOUCH</t>
    </r>
    <r>
      <rPr>
        <sz val="11"/>
        <color indexed="8"/>
        <rFont val="Calibri"/>
        <family val="2"/>
        <charset val="238"/>
        <scheme val="minor"/>
      </rPr>
      <t>, 9,1m</t>
    </r>
  </si>
  <si>
    <r>
      <t xml:space="preserve">Wąż ssący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 xml:space="preserve">® </t>
    </r>
    <r>
      <rPr>
        <sz val="11"/>
        <color indexed="8"/>
        <rFont val="Calibri"/>
        <family val="2"/>
        <charset val="238"/>
        <scheme val="minor"/>
      </rPr>
      <t xml:space="preserve">w pokrowcu </t>
    </r>
    <r>
      <rPr>
        <b/>
        <sz val="11"/>
        <color rgb="FF000000"/>
        <rFont val="Calibri"/>
        <family val="2"/>
        <charset val="238"/>
        <scheme val="minor"/>
      </rPr>
      <t>SOFTTOUCH</t>
    </r>
    <r>
      <rPr>
        <sz val="11"/>
        <color indexed="8"/>
        <rFont val="Calibri"/>
        <family val="2"/>
        <charset val="238"/>
        <scheme val="minor"/>
      </rPr>
      <t>, 12,2m</t>
    </r>
  </si>
  <si>
    <r>
      <t xml:space="preserve">Wąż ssący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 xml:space="preserve">® </t>
    </r>
    <r>
      <rPr>
        <sz val="11"/>
        <color indexed="8"/>
        <rFont val="Calibri"/>
        <family val="2"/>
        <charset val="238"/>
        <scheme val="minor"/>
      </rPr>
      <t xml:space="preserve">w pokrowcu </t>
    </r>
    <r>
      <rPr>
        <b/>
        <sz val="11"/>
        <color rgb="FF000000"/>
        <rFont val="Calibri"/>
        <family val="2"/>
        <charset val="238"/>
        <scheme val="minor"/>
      </rPr>
      <t>SOFTTOUCH</t>
    </r>
    <r>
      <rPr>
        <sz val="11"/>
        <color indexed="8"/>
        <rFont val="Calibri"/>
        <family val="2"/>
        <charset val="238"/>
        <scheme val="minor"/>
      </rPr>
      <t>, 15,2m</t>
    </r>
  </si>
  <si>
    <r>
      <t xml:space="preserve">Wąż ssący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 xml:space="preserve">® </t>
    </r>
    <r>
      <rPr>
        <sz val="11"/>
        <color indexed="8"/>
        <rFont val="Calibri"/>
        <family val="2"/>
        <charset val="238"/>
        <scheme val="minor"/>
      </rPr>
      <t xml:space="preserve">w pokrowcu </t>
    </r>
    <r>
      <rPr>
        <b/>
        <sz val="11"/>
        <color rgb="FF000000"/>
        <rFont val="Calibri"/>
        <family val="2"/>
        <charset val="238"/>
        <scheme val="minor"/>
      </rPr>
      <t>SOFTTOUCH</t>
    </r>
    <r>
      <rPr>
        <sz val="11"/>
        <color indexed="8"/>
        <rFont val="Calibri"/>
        <family val="2"/>
        <charset val="238"/>
        <scheme val="minor"/>
      </rPr>
      <t>, 18,3m</t>
    </r>
  </si>
  <si>
    <t>84 36 99</t>
  </si>
  <si>
    <t>84 36 98</t>
  </si>
  <si>
    <t>84 36 97</t>
  </si>
  <si>
    <t>84 36 96</t>
  </si>
  <si>
    <t>86 69 49</t>
  </si>
  <si>
    <t>89 99 77</t>
  </si>
  <si>
    <t>89 99 78</t>
  </si>
  <si>
    <t>89 99 82</t>
  </si>
  <si>
    <t>89 82 82</t>
  </si>
  <si>
    <t>89 82 83</t>
  </si>
  <si>
    <t>89 82 84</t>
  </si>
  <si>
    <t>89 82 52</t>
  </si>
  <si>
    <t>89 82 53</t>
  </si>
  <si>
    <t>89 82 54</t>
  </si>
  <si>
    <t>89 82 72</t>
  </si>
  <si>
    <t>89 82 73</t>
  </si>
  <si>
    <t>89 82 74</t>
  </si>
  <si>
    <t>88 96 01</t>
  </si>
  <si>
    <t>88 96 02</t>
  </si>
  <si>
    <t>88 96 03</t>
  </si>
  <si>
    <t>88 96 04</t>
  </si>
  <si>
    <r>
      <t xml:space="preserve">Zestaw </t>
    </r>
    <r>
      <rPr>
        <b/>
        <sz val="11"/>
        <rFont val="Calibri"/>
        <family val="2"/>
        <charset val="238"/>
        <scheme val="minor"/>
      </rPr>
      <t>OPTIMA</t>
    </r>
    <r>
      <rPr>
        <sz val="11"/>
        <rFont val="Calibri"/>
        <family val="2"/>
        <charset val="238"/>
        <scheme val="minor"/>
      </rPr>
      <t xml:space="preserve"> 7,5m</t>
    </r>
  </si>
  <si>
    <r>
      <t xml:space="preserve">Zestaw </t>
    </r>
    <r>
      <rPr>
        <b/>
        <sz val="11"/>
        <rFont val="Calibri"/>
        <family val="2"/>
        <charset val="238"/>
        <scheme val="minor"/>
      </rPr>
      <t>OPTIMA</t>
    </r>
    <r>
      <rPr>
        <sz val="11"/>
        <rFont val="Calibri"/>
        <family val="2"/>
        <charset val="238"/>
        <scheme val="minor"/>
      </rPr>
      <t xml:space="preserve"> 9m</t>
    </r>
  </si>
  <si>
    <r>
      <t xml:space="preserve">Zestaw </t>
    </r>
    <r>
      <rPr>
        <b/>
        <sz val="11"/>
        <rFont val="Calibri"/>
        <family val="2"/>
        <charset val="238"/>
        <scheme val="minor"/>
      </rPr>
      <t>OPTIMA</t>
    </r>
    <r>
      <rPr>
        <sz val="11"/>
        <rFont val="Calibri"/>
        <family val="2"/>
        <charset val="238"/>
        <scheme val="minor"/>
      </rPr>
      <t xml:space="preserve"> 10,5m</t>
    </r>
  </si>
  <si>
    <r>
      <t xml:space="preserve">Zestaw </t>
    </r>
    <r>
      <rPr>
        <b/>
        <sz val="11"/>
        <rFont val="Calibri"/>
        <family val="2"/>
        <charset val="238"/>
        <scheme val="minor"/>
      </rPr>
      <t>OPTIMA</t>
    </r>
    <r>
      <rPr>
        <sz val="11"/>
        <rFont val="Calibri"/>
        <family val="2"/>
        <charset val="238"/>
        <scheme val="minor"/>
      </rPr>
      <t xml:space="preserve"> 12m</t>
    </r>
  </si>
  <si>
    <t>86 69 48</t>
  </si>
  <si>
    <t>86 69 47</t>
  </si>
  <si>
    <t>86 69 46</t>
  </si>
  <si>
    <r>
      <rPr>
        <b/>
        <sz val="11"/>
        <rFont val="Calibri"/>
        <family val="2"/>
        <charset val="238"/>
        <scheme val="minor"/>
      </rPr>
      <t>WallyFlex</t>
    </r>
    <r>
      <rPr>
        <sz val="11"/>
        <rFont val="Calibri"/>
        <family val="2"/>
        <charset val="238"/>
        <scheme val="minor"/>
      </rPr>
      <t xml:space="preserve"> biały wraz ze stojakiem</t>
    </r>
  </si>
  <si>
    <r>
      <rPr>
        <b/>
        <sz val="11"/>
        <rFont val="Calibri"/>
        <family val="2"/>
        <charset val="238"/>
        <scheme val="minor"/>
      </rPr>
      <t>WallyFlex</t>
    </r>
    <r>
      <rPr>
        <sz val="11"/>
        <rFont val="Calibri"/>
        <family val="2"/>
        <charset val="238"/>
        <scheme val="minor"/>
      </rPr>
      <t xml:space="preserve"> czarny wraz ze stojakiem</t>
    </r>
  </si>
  <si>
    <t>86 98 51</t>
  </si>
  <si>
    <t>86 98 52</t>
  </si>
  <si>
    <t>86 98 53</t>
  </si>
  <si>
    <t>86 98 54</t>
  </si>
  <si>
    <r>
      <t xml:space="preserve">Wąż ssący </t>
    </r>
    <r>
      <rPr>
        <b/>
        <sz val="11"/>
        <rFont val="Calibri"/>
        <family val="2"/>
        <charset val="238"/>
        <scheme val="minor"/>
      </rPr>
      <t>GENERIC</t>
    </r>
    <r>
      <rPr>
        <sz val="11"/>
        <rFont val="Calibri"/>
        <family val="2"/>
        <charset val="238"/>
        <scheme val="minor"/>
      </rPr>
      <t xml:space="preserve"> 7,5m</t>
    </r>
  </si>
  <si>
    <r>
      <t xml:space="preserve">Wąż ssący </t>
    </r>
    <r>
      <rPr>
        <b/>
        <sz val="11"/>
        <rFont val="Calibri"/>
        <family val="2"/>
        <charset val="238"/>
        <scheme val="minor"/>
      </rPr>
      <t>GENERIC</t>
    </r>
    <r>
      <rPr>
        <sz val="11"/>
        <rFont val="Calibri"/>
        <family val="2"/>
        <charset val="238"/>
        <scheme val="minor"/>
      </rPr>
      <t xml:space="preserve"> 9m</t>
    </r>
  </si>
  <si>
    <r>
      <t xml:space="preserve">Wąż ssący </t>
    </r>
    <r>
      <rPr>
        <b/>
        <sz val="11"/>
        <rFont val="Calibri"/>
        <family val="2"/>
        <charset val="238"/>
        <scheme val="minor"/>
      </rPr>
      <t>GENERIC</t>
    </r>
    <r>
      <rPr>
        <sz val="11"/>
        <rFont val="Calibri"/>
        <family val="2"/>
        <charset val="238"/>
        <scheme val="minor"/>
      </rPr>
      <t xml:space="preserve"> 10,5m</t>
    </r>
  </si>
  <si>
    <r>
      <t xml:space="preserve">Wąż ssący </t>
    </r>
    <r>
      <rPr>
        <b/>
        <sz val="11"/>
        <rFont val="Calibri"/>
        <family val="2"/>
        <charset val="238"/>
        <scheme val="minor"/>
      </rPr>
      <t>GENERIC</t>
    </r>
    <r>
      <rPr>
        <sz val="11"/>
        <rFont val="Calibri"/>
        <family val="2"/>
        <charset val="238"/>
        <scheme val="minor"/>
      </rPr>
      <t xml:space="preserve"> 12m</t>
    </r>
  </si>
  <si>
    <t>83 50 35</t>
  </si>
  <si>
    <t>Uchwyt na wąż i akcesoria do sprzątania</t>
  </si>
  <si>
    <t>Płytka montażowa uniwersalna z zaślepką</t>
  </si>
  <si>
    <t>94 96 01</t>
  </si>
  <si>
    <t>94 96 03</t>
  </si>
  <si>
    <t>94 96 07</t>
  </si>
  <si>
    <t>94 90 96</t>
  </si>
  <si>
    <r>
      <t xml:space="preserve">Gniazdo ssące gospodarcze </t>
    </r>
    <r>
      <rPr>
        <b/>
        <sz val="11"/>
        <rFont val="Calibri"/>
        <family val="2"/>
        <charset val="238"/>
        <scheme val="minor"/>
      </rPr>
      <t>Leovac</t>
    </r>
    <r>
      <rPr>
        <sz val="11"/>
        <rFont val="Calibri"/>
        <family val="2"/>
        <charset val="238"/>
        <scheme val="minor"/>
      </rPr>
      <t xml:space="preserve"> 45°</t>
    </r>
  </si>
  <si>
    <t>94 59 03</t>
  </si>
  <si>
    <r>
      <t xml:space="preserve">Ilość w kartonie </t>
    </r>
    <r>
      <rPr>
        <b/>
        <sz val="11"/>
        <color rgb="FF000000"/>
        <rFont val="Calibri"/>
        <family val="2"/>
        <charset val="238"/>
        <scheme val="minor"/>
      </rPr>
      <t>75 szt.</t>
    </r>
  </si>
  <si>
    <r>
      <t xml:space="preserve">Ilość w kartonie </t>
    </r>
    <r>
      <rPr>
        <b/>
        <sz val="11"/>
        <rFont val="Calibri"/>
        <family val="2"/>
        <charset val="238"/>
        <scheme val="minor"/>
      </rPr>
      <t>125 szt.</t>
    </r>
  </si>
  <si>
    <r>
      <t xml:space="preserve">Ilość w kartonie </t>
    </r>
    <r>
      <rPr>
        <b/>
        <sz val="11"/>
        <color rgb="FF000000"/>
        <rFont val="Calibri"/>
        <family val="2"/>
        <charset val="238"/>
        <scheme val="minor"/>
      </rPr>
      <t>80 szt.</t>
    </r>
  </si>
  <si>
    <r>
      <t xml:space="preserve">Ilość w kartonie </t>
    </r>
    <r>
      <rPr>
        <b/>
        <sz val="11"/>
        <color rgb="FF000000"/>
        <rFont val="Calibri"/>
        <family val="2"/>
        <charset val="238"/>
        <scheme val="minor"/>
      </rPr>
      <t>50 szt.</t>
    </r>
  </si>
  <si>
    <r>
      <t xml:space="preserve">Ilość w kartonie </t>
    </r>
    <r>
      <rPr>
        <b/>
        <sz val="11"/>
        <color rgb="FF000000"/>
        <rFont val="Calibri"/>
        <family val="2"/>
        <charset val="238"/>
        <scheme val="minor"/>
      </rPr>
      <t>125 szt.</t>
    </r>
  </si>
  <si>
    <r>
      <t xml:space="preserve">Ilość w kartonie </t>
    </r>
    <r>
      <rPr>
        <b/>
        <sz val="11"/>
        <color rgb="FF000000"/>
        <rFont val="Calibri"/>
        <family val="2"/>
        <charset val="238"/>
        <scheme val="minor"/>
      </rPr>
      <t>90 szt.</t>
    </r>
  </si>
  <si>
    <r>
      <t xml:space="preserve">Ilość w kartonie </t>
    </r>
    <r>
      <rPr>
        <b/>
        <sz val="11"/>
        <color rgb="FF000000"/>
        <rFont val="Calibri"/>
        <family val="2"/>
        <charset val="238"/>
        <scheme val="minor"/>
      </rPr>
      <t>55 szt.</t>
    </r>
  </si>
  <si>
    <r>
      <t xml:space="preserve">Ilość w kartonie </t>
    </r>
    <r>
      <rPr>
        <b/>
        <sz val="11"/>
        <color rgb="FF000000"/>
        <rFont val="Calibri"/>
        <family val="2"/>
        <charset val="238"/>
        <scheme val="minor"/>
      </rPr>
      <t>60 szt.</t>
    </r>
  </si>
  <si>
    <r>
      <t xml:space="preserve">Ilość w kartonie </t>
    </r>
    <r>
      <rPr>
        <b/>
        <sz val="11"/>
        <color rgb="FF000000"/>
        <rFont val="Calibri"/>
        <family val="2"/>
        <charset val="238"/>
        <scheme val="minor"/>
      </rPr>
      <t>65 szt.</t>
    </r>
  </si>
  <si>
    <r>
      <t xml:space="preserve">Ilość w kartonie </t>
    </r>
    <r>
      <rPr>
        <b/>
        <sz val="11"/>
        <color rgb="FF000000"/>
        <rFont val="Calibri"/>
        <family val="2"/>
        <charset val="238"/>
        <scheme val="minor"/>
      </rPr>
      <t>175 szt.</t>
    </r>
  </si>
  <si>
    <r>
      <t xml:space="preserve">Ilość w kartonie </t>
    </r>
    <r>
      <rPr>
        <b/>
        <sz val="11"/>
        <color rgb="FF000000"/>
        <rFont val="Calibri"/>
        <family val="2"/>
        <charset val="238"/>
        <scheme val="minor"/>
      </rPr>
      <t>300 szt.</t>
    </r>
  </si>
  <si>
    <t>94 39 56</t>
  </si>
  <si>
    <t>Złączka redukcyjna 2" nypel/50mm (mufa)</t>
  </si>
  <si>
    <t>94 39 55</t>
  </si>
  <si>
    <t>Złączka redukcyjna 2" nypel/40mm (mufa)</t>
  </si>
  <si>
    <t>94 39 54</t>
  </si>
  <si>
    <t>Pierścień redukcyjny mufa/trzpień gniazda</t>
  </si>
  <si>
    <t>83 50 33</t>
  </si>
  <si>
    <t>Odkurzacz serwisowy FOX</t>
  </si>
  <si>
    <t>83 50 41</t>
  </si>
  <si>
    <t>83 50 39</t>
  </si>
  <si>
    <t>83 50 38</t>
  </si>
  <si>
    <t>83 50 40</t>
  </si>
  <si>
    <t>83 50 42</t>
  </si>
  <si>
    <t>83 50 37</t>
  </si>
  <si>
    <t>83 50 34</t>
  </si>
  <si>
    <t>83 50 36</t>
  </si>
  <si>
    <r>
      <t xml:space="preserve">JC </t>
    </r>
    <r>
      <rPr>
        <b/>
        <sz val="11"/>
        <rFont val="Calibri"/>
        <family val="2"/>
        <charset val="238"/>
        <scheme val="minor"/>
      </rPr>
      <t>HX7525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DATASYNC 9m</t>
    </r>
  </si>
  <si>
    <r>
      <t xml:space="preserve">JC </t>
    </r>
    <r>
      <rPr>
        <b/>
        <sz val="11"/>
        <rFont val="Calibri"/>
        <family val="2"/>
        <charset val="238"/>
        <scheme val="minor"/>
      </rPr>
      <t>HX7525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DATASYNC 10,5m</t>
    </r>
  </si>
  <si>
    <r>
      <t xml:space="preserve">JC </t>
    </r>
    <r>
      <rPr>
        <b/>
        <sz val="11"/>
        <rFont val="Calibri"/>
        <family val="2"/>
        <charset val="238"/>
        <scheme val="minor"/>
      </rPr>
      <t>HX7525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DATASYNC 12m</t>
    </r>
  </si>
  <si>
    <r>
      <t xml:space="preserve">JC </t>
    </r>
    <r>
      <rPr>
        <b/>
        <sz val="11"/>
        <rFont val="Calibri"/>
        <family val="2"/>
        <charset val="238"/>
        <scheme val="minor"/>
      </rPr>
      <t>H215</t>
    </r>
    <r>
      <rPr>
        <sz val="11"/>
        <rFont val="Calibri"/>
        <family val="2"/>
        <charset val="238"/>
        <scheme val="minor"/>
      </rPr>
      <t xml:space="preserve"> + Zestaw Retraflex </t>
    </r>
    <r>
      <rPr>
        <b/>
        <sz val="11"/>
        <rFont val="Calibri"/>
        <family val="2"/>
        <charset val="238"/>
        <scheme val="minor"/>
      </rPr>
      <t>MAXFLOW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9m</t>
    </r>
  </si>
  <si>
    <r>
      <t xml:space="preserve">JC </t>
    </r>
    <r>
      <rPr>
        <b/>
        <sz val="11"/>
        <rFont val="Calibri"/>
        <family val="2"/>
        <charset val="238"/>
        <scheme val="minor"/>
      </rPr>
      <t>H615</t>
    </r>
    <r>
      <rPr>
        <sz val="11"/>
        <rFont val="Calibri"/>
        <family val="2"/>
        <charset val="238"/>
        <scheme val="minor"/>
      </rPr>
      <t xml:space="preserve"> + Zestaw Retraflex </t>
    </r>
    <r>
      <rPr>
        <b/>
        <sz val="11"/>
        <rFont val="Calibri"/>
        <family val="2"/>
        <charset val="238"/>
        <scheme val="minor"/>
      </rPr>
      <t>MAXFLOW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9m</t>
    </r>
  </si>
  <si>
    <r>
      <t xml:space="preserve">JC </t>
    </r>
    <r>
      <rPr>
        <b/>
        <sz val="11"/>
        <rFont val="Calibri"/>
        <family val="2"/>
        <charset val="238"/>
        <scheme val="minor"/>
      </rPr>
      <t>H615</t>
    </r>
    <r>
      <rPr>
        <sz val="11"/>
        <rFont val="Calibri"/>
        <family val="2"/>
        <charset val="238"/>
        <scheme val="minor"/>
      </rPr>
      <t xml:space="preserve"> + Zestaw Retraflex </t>
    </r>
    <r>
      <rPr>
        <b/>
        <sz val="11"/>
        <rFont val="Calibri"/>
        <family val="2"/>
        <charset val="238"/>
        <scheme val="minor"/>
      </rPr>
      <t>MAXFLOW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12m</t>
    </r>
  </si>
  <si>
    <r>
      <t xml:space="preserve">JC </t>
    </r>
    <r>
      <rPr>
        <b/>
        <sz val="11"/>
        <rFont val="Calibri"/>
        <family val="2"/>
        <charset val="238"/>
        <scheme val="minor"/>
      </rPr>
      <t>H725</t>
    </r>
    <r>
      <rPr>
        <sz val="11"/>
        <rFont val="Calibri"/>
        <family val="2"/>
        <charset val="238"/>
        <scheme val="minor"/>
      </rPr>
      <t xml:space="preserve"> + Zestaw Retraflex </t>
    </r>
    <r>
      <rPr>
        <b/>
        <sz val="11"/>
        <rFont val="Calibri"/>
        <family val="2"/>
        <charset val="238"/>
        <scheme val="minor"/>
      </rPr>
      <t>MAXFLOW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9m</t>
    </r>
  </si>
  <si>
    <r>
      <t xml:space="preserve">JC </t>
    </r>
    <r>
      <rPr>
        <b/>
        <sz val="11"/>
        <rFont val="Calibri"/>
        <family val="2"/>
        <charset val="238"/>
        <scheme val="minor"/>
      </rPr>
      <t>H725</t>
    </r>
    <r>
      <rPr>
        <sz val="11"/>
        <rFont val="Calibri"/>
        <family val="2"/>
        <charset val="238"/>
        <scheme val="minor"/>
      </rPr>
      <t xml:space="preserve"> + Zestaw Retraflex </t>
    </r>
    <r>
      <rPr>
        <b/>
        <sz val="11"/>
        <rFont val="Calibri"/>
        <family val="2"/>
        <charset val="238"/>
        <scheme val="minor"/>
      </rPr>
      <t>MAXFLOW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12m</t>
    </r>
  </si>
  <si>
    <r>
      <t xml:space="preserve">JC </t>
    </r>
    <r>
      <rPr>
        <b/>
        <sz val="11"/>
        <rFont val="Calibri"/>
        <family val="2"/>
        <charset val="238"/>
        <scheme val="minor"/>
      </rPr>
      <t>H725</t>
    </r>
    <r>
      <rPr>
        <sz val="11"/>
        <rFont val="Calibri"/>
        <family val="2"/>
        <charset val="238"/>
        <scheme val="minor"/>
      </rPr>
      <t xml:space="preserve"> + Zestaw Retraflex </t>
    </r>
    <r>
      <rPr>
        <b/>
        <sz val="11"/>
        <rFont val="Calibri"/>
        <family val="2"/>
        <charset val="238"/>
        <scheme val="minor"/>
      </rPr>
      <t>MAXFLOW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15m</t>
    </r>
  </si>
  <si>
    <r>
      <t xml:space="preserve">JC </t>
    </r>
    <r>
      <rPr>
        <b/>
        <sz val="11"/>
        <rFont val="Calibri"/>
        <family val="2"/>
        <charset val="238"/>
        <scheme val="minor"/>
      </rPr>
      <t>H2025</t>
    </r>
    <r>
      <rPr>
        <sz val="11"/>
        <rFont val="Calibri"/>
        <family val="2"/>
        <charset val="238"/>
        <scheme val="minor"/>
      </rPr>
      <t xml:space="preserve"> + Zestaw Retraflex </t>
    </r>
    <r>
      <rPr>
        <b/>
        <sz val="11"/>
        <rFont val="Calibri"/>
        <family val="2"/>
        <charset val="238"/>
        <scheme val="minor"/>
      </rPr>
      <t>MAXFLOW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12m</t>
    </r>
  </si>
  <si>
    <r>
      <t xml:space="preserve">JC </t>
    </r>
    <r>
      <rPr>
        <b/>
        <sz val="11"/>
        <rFont val="Calibri"/>
        <family val="2"/>
        <charset val="238"/>
        <scheme val="minor"/>
      </rPr>
      <t>H2025</t>
    </r>
    <r>
      <rPr>
        <sz val="11"/>
        <rFont val="Calibri"/>
        <family val="2"/>
        <charset val="238"/>
        <scheme val="minor"/>
      </rPr>
      <t xml:space="preserve"> + Zestaw Retraflex </t>
    </r>
    <r>
      <rPr>
        <b/>
        <sz val="11"/>
        <rFont val="Calibri"/>
        <family val="2"/>
        <charset val="238"/>
        <scheme val="minor"/>
      </rPr>
      <t>MAXFLOW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15m</t>
    </r>
  </si>
  <si>
    <r>
      <t xml:space="preserve">Stojak do montażu </t>
    </r>
    <r>
      <rPr>
        <b/>
        <sz val="11"/>
        <rFont val="Calibri"/>
        <family val="2"/>
        <charset val="238"/>
        <scheme val="minor"/>
      </rPr>
      <t>WallyFlex</t>
    </r>
  </si>
  <si>
    <r>
      <t xml:space="preserve">Zestaw akcesoriów do </t>
    </r>
    <r>
      <rPr>
        <b/>
        <sz val="11"/>
        <rFont val="Calibri"/>
        <family val="2"/>
        <charset val="238"/>
        <scheme val="minor"/>
      </rPr>
      <t>WallyFlex</t>
    </r>
  </si>
  <si>
    <r>
      <t xml:space="preserve">Wąż ssący </t>
    </r>
    <r>
      <rPr>
        <b/>
        <sz val="11"/>
        <rFont val="Calibri"/>
        <family val="2"/>
        <charset val="238"/>
        <scheme val="minor"/>
      </rPr>
      <t>Retraflex</t>
    </r>
    <r>
      <rPr>
        <b/>
        <vertAlign val="superscript"/>
        <sz val="11"/>
        <rFont val="Calibri"/>
        <family val="2"/>
        <charset val="238"/>
        <scheme val="minor"/>
      </rPr>
      <t xml:space="preserve">® </t>
    </r>
    <r>
      <rPr>
        <b/>
        <sz val="11"/>
        <rFont val="Calibri"/>
        <family val="2"/>
        <charset val="238"/>
        <scheme val="minor"/>
      </rPr>
      <t>MAXFLOW</t>
    </r>
    <r>
      <rPr>
        <sz val="11"/>
        <rFont val="Calibri"/>
        <family val="2"/>
        <charset val="238"/>
        <scheme val="minor"/>
      </rPr>
      <t xml:space="preserve"> 9,1m</t>
    </r>
  </si>
  <si>
    <r>
      <t xml:space="preserve">Wąż ssący </t>
    </r>
    <r>
      <rPr>
        <b/>
        <sz val="11"/>
        <rFont val="Calibri"/>
        <family val="2"/>
        <charset val="238"/>
        <scheme val="minor"/>
      </rPr>
      <t>Retraflex</t>
    </r>
    <r>
      <rPr>
        <b/>
        <vertAlign val="superscript"/>
        <sz val="11"/>
        <rFont val="Calibri"/>
        <family val="2"/>
        <charset val="238"/>
        <scheme val="minor"/>
      </rPr>
      <t xml:space="preserve">® </t>
    </r>
    <r>
      <rPr>
        <b/>
        <sz val="11"/>
        <rFont val="Calibri"/>
        <family val="2"/>
        <charset val="238"/>
        <scheme val="minor"/>
      </rPr>
      <t>MAXFLOW</t>
    </r>
    <r>
      <rPr>
        <sz val="11"/>
        <rFont val="Calibri"/>
        <family val="2"/>
        <charset val="238"/>
        <scheme val="minor"/>
      </rPr>
      <t xml:space="preserve"> 12,2m</t>
    </r>
  </si>
  <si>
    <r>
      <t xml:space="preserve">Wąż ssący </t>
    </r>
    <r>
      <rPr>
        <b/>
        <sz val="11"/>
        <rFont val="Calibri"/>
        <family val="2"/>
        <charset val="238"/>
        <scheme val="minor"/>
      </rPr>
      <t>Retraflex</t>
    </r>
    <r>
      <rPr>
        <b/>
        <vertAlign val="superscript"/>
        <sz val="11"/>
        <rFont val="Calibri"/>
        <family val="2"/>
        <charset val="238"/>
        <scheme val="minor"/>
      </rPr>
      <t xml:space="preserve">® </t>
    </r>
    <r>
      <rPr>
        <b/>
        <sz val="11"/>
        <rFont val="Calibri"/>
        <family val="2"/>
        <charset val="238"/>
        <scheme val="minor"/>
      </rPr>
      <t>MAXFLOW</t>
    </r>
    <r>
      <rPr>
        <sz val="11"/>
        <rFont val="Calibri"/>
        <family val="2"/>
        <charset val="238"/>
        <scheme val="minor"/>
      </rPr>
      <t xml:space="preserve"> 15,2m</t>
    </r>
  </si>
  <si>
    <r>
      <t xml:space="preserve">Wąż ssący </t>
    </r>
    <r>
      <rPr>
        <b/>
        <sz val="11"/>
        <rFont val="Calibri"/>
        <family val="2"/>
        <charset val="238"/>
        <scheme val="minor"/>
      </rPr>
      <t>Retraflex</t>
    </r>
    <r>
      <rPr>
        <b/>
        <vertAlign val="superscript"/>
        <sz val="11"/>
        <rFont val="Calibri"/>
        <family val="2"/>
        <charset val="238"/>
        <scheme val="minor"/>
      </rPr>
      <t xml:space="preserve">® </t>
    </r>
    <r>
      <rPr>
        <b/>
        <sz val="11"/>
        <rFont val="Calibri"/>
        <family val="2"/>
        <charset val="238"/>
        <scheme val="minor"/>
      </rPr>
      <t>MAXFLOW</t>
    </r>
    <r>
      <rPr>
        <sz val="11"/>
        <rFont val="Calibri"/>
        <family val="2"/>
        <charset val="238"/>
        <scheme val="minor"/>
      </rPr>
      <t xml:space="preserve"> 18,3m</t>
    </r>
  </si>
  <si>
    <r>
      <t xml:space="preserve">Zestaw do sprzątania </t>
    </r>
    <r>
      <rPr>
        <b/>
        <sz val="11"/>
        <rFont val="Calibri"/>
        <family val="2"/>
        <charset val="238"/>
        <scheme val="minor"/>
      </rPr>
      <t>Retraflex II</t>
    </r>
    <r>
      <rPr>
        <b/>
        <vertAlign val="superscript"/>
        <sz val="11"/>
        <rFont val="Calibri"/>
        <family val="2"/>
        <charset val="238"/>
        <scheme val="minor"/>
      </rPr>
      <t xml:space="preserve">® </t>
    </r>
    <r>
      <rPr>
        <sz val="11"/>
        <rFont val="Calibri"/>
        <family val="2"/>
        <charset val="238"/>
        <scheme val="minor"/>
      </rPr>
      <t xml:space="preserve">z wężem </t>
    </r>
    <r>
      <rPr>
        <b/>
        <sz val="11"/>
        <rFont val="Calibri"/>
        <family val="2"/>
        <charset val="238"/>
        <scheme val="minor"/>
      </rPr>
      <t>MAXFLOW</t>
    </r>
    <r>
      <rPr>
        <sz val="11"/>
        <rFont val="Calibri"/>
        <family val="2"/>
        <charset val="238"/>
        <scheme val="minor"/>
      </rPr>
      <t xml:space="preserve"> 9,1m</t>
    </r>
  </si>
  <si>
    <r>
      <t xml:space="preserve">Zestaw do sprzątania </t>
    </r>
    <r>
      <rPr>
        <b/>
        <sz val="11"/>
        <rFont val="Calibri"/>
        <family val="2"/>
        <charset val="238"/>
        <scheme val="minor"/>
      </rPr>
      <t>Retraflex II</t>
    </r>
    <r>
      <rPr>
        <b/>
        <vertAlign val="superscript"/>
        <sz val="11"/>
        <rFont val="Calibri"/>
        <family val="2"/>
        <charset val="238"/>
        <scheme val="minor"/>
      </rPr>
      <t xml:space="preserve">® </t>
    </r>
    <r>
      <rPr>
        <sz val="11"/>
        <rFont val="Calibri"/>
        <family val="2"/>
        <charset val="238"/>
        <scheme val="minor"/>
      </rPr>
      <t xml:space="preserve">z wężem </t>
    </r>
    <r>
      <rPr>
        <b/>
        <sz val="11"/>
        <rFont val="Calibri"/>
        <family val="2"/>
        <charset val="238"/>
        <scheme val="minor"/>
      </rPr>
      <t>MAXFLOW</t>
    </r>
    <r>
      <rPr>
        <sz val="11"/>
        <rFont val="Calibri"/>
        <family val="2"/>
        <charset val="238"/>
        <scheme val="minor"/>
      </rPr>
      <t xml:space="preserve"> 12,2m</t>
    </r>
  </si>
  <si>
    <r>
      <t xml:space="preserve">Zestaw do sprzątania </t>
    </r>
    <r>
      <rPr>
        <b/>
        <sz val="11"/>
        <rFont val="Calibri"/>
        <family val="2"/>
        <charset val="238"/>
        <scheme val="minor"/>
      </rPr>
      <t>Retraflex II</t>
    </r>
    <r>
      <rPr>
        <b/>
        <vertAlign val="superscript"/>
        <sz val="11"/>
        <rFont val="Calibri"/>
        <family val="2"/>
        <charset val="238"/>
        <scheme val="minor"/>
      </rPr>
      <t xml:space="preserve">® </t>
    </r>
    <r>
      <rPr>
        <sz val="11"/>
        <rFont val="Calibri"/>
        <family val="2"/>
        <charset val="238"/>
        <scheme val="minor"/>
      </rPr>
      <t xml:space="preserve">z wężem </t>
    </r>
    <r>
      <rPr>
        <b/>
        <sz val="11"/>
        <rFont val="Calibri"/>
        <family val="2"/>
        <charset val="238"/>
        <scheme val="minor"/>
      </rPr>
      <t>MAXFLOW</t>
    </r>
    <r>
      <rPr>
        <sz val="11"/>
        <rFont val="Calibri"/>
        <family val="2"/>
        <charset val="238"/>
        <scheme val="minor"/>
      </rPr>
      <t xml:space="preserve"> 15,2m</t>
    </r>
  </si>
  <si>
    <r>
      <t xml:space="preserve">Zestaw do sprzątania </t>
    </r>
    <r>
      <rPr>
        <b/>
        <sz val="11"/>
        <rFont val="Calibri"/>
        <family val="2"/>
        <charset val="238"/>
        <scheme val="minor"/>
      </rPr>
      <t>Retraflex II</t>
    </r>
    <r>
      <rPr>
        <b/>
        <vertAlign val="superscript"/>
        <sz val="11"/>
        <rFont val="Calibri"/>
        <family val="2"/>
        <charset val="238"/>
        <scheme val="minor"/>
      </rPr>
      <t xml:space="preserve">® </t>
    </r>
    <r>
      <rPr>
        <sz val="11"/>
        <rFont val="Calibri"/>
        <family val="2"/>
        <charset val="238"/>
        <scheme val="minor"/>
      </rPr>
      <t xml:space="preserve">z wężem </t>
    </r>
    <r>
      <rPr>
        <b/>
        <sz val="11"/>
        <rFont val="Calibri"/>
        <family val="2"/>
        <charset val="238"/>
        <scheme val="minor"/>
      </rPr>
      <t>MAXFLOW</t>
    </r>
    <r>
      <rPr>
        <sz val="11"/>
        <rFont val="Calibri"/>
        <family val="2"/>
        <charset val="238"/>
        <scheme val="minor"/>
      </rPr>
      <t xml:space="preserve"> 18,3m</t>
    </r>
  </si>
  <si>
    <r>
      <t xml:space="preserve">Separator bezfiltrowy </t>
    </r>
    <r>
      <rPr>
        <b/>
        <sz val="11"/>
        <rFont val="Calibri"/>
        <family val="2"/>
        <charset val="238"/>
        <scheme val="minor"/>
      </rPr>
      <t>True Cyclonic</t>
    </r>
  </si>
  <si>
    <r>
      <t xml:space="preserve">Separator </t>
    </r>
    <r>
      <rPr>
        <b/>
        <sz val="11"/>
        <rFont val="Calibri"/>
        <family val="2"/>
        <charset val="238"/>
        <scheme val="minor"/>
      </rPr>
      <t>WAVE</t>
    </r>
  </si>
  <si>
    <r>
      <t>JC</t>
    </r>
    <r>
      <rPr>
        <b/>
        <sz val="11"/>
        <rFont val="Calibri"/>
        <family val="2"/>
        <charset val="238"/>
        <scheme val="minor"/>
      </rPr>
      <t xml:space="preserve"> GS95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MODERN 9m</t>
    </r>
  </si>
  <si>
    <r>
      <t xml:space="preserve">JC </t>
    </r>
    <r>
      <rPr>
        <b/>
        <sz val="11"/>
        <rFont val="Calibri"/>
        <family val="2"/>
        <charset val="238"/>
        <scheme val="minor"/>
      </rPr>
      <t>GS95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MODERN 10,5m</t>
    </r>
  </si>
  <si>
    <r>
      <t xml:space="preserve">JC </t>
    </r>
    <r>
      <rPr>
        <b/>
        <sz val="11"/>
        <rFont val="Calibri"/>
        <family val="2"/>
        <charset val="238"/>
        <scheme val="minor"/>
      </rPr>
      <t>GS95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MODERN 12m</t>
    </r>
  </si>
  <si>
    <r>
      <t xml:space="preserve">JC </t>
    </r>
    <r>
      <rPr>
        <b/>
        <sz val="11"/>
        <rFont val="Calibri"/>
        <family val="2"/>
        <charset val="238"/>
        <scheme val="minor"/>
      </rPr>
      <t>H215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MODERN 9m</t>
    </r>
  </si>
  <si>
    <r>
      <t xml:space="preserve">JC </t>
    </r>
    <r>
      <rPr>
        <b/>
        <sz val="11"/>
        <rFont val="Calibri"/>
        <family val="2"/>
        <charset val="238"/>
        <scheme val="minor"/>
      </rPr>
      <t>H215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MODERN 10,5m</t>
    </r>
  </si>
  <si>
    <r>
      <t>JC</t>
    </r>
    <r>
      <rPr>
        <b/>
        <sz val="11"/>
        <rFont val="Calibri"/>
        <family val="2"/>
        <charset val="238"/>
        <scheme val="minor"/>
      </rPr>
      <t xml:space="preserve"> H215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MODERN 12m</t>
    </r>
  </si>
  <si>
    <r>
      <t xml:space="preserve">JC </t>
    </r>
    <r>
      <rPr>
        <b/>
        <sz val="11"/>
        <rFont val="Calibri"/>
        <family val="2"/>
        <charset val="238"/>
        <scheme val="minor"/>
      </rPr>
      <t>H615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MODERN 9m</t>
    </r>
  </si>
  <si>
    <r>
      <t xml:space="preserve">JC </t>
    </r>
    <r>
      <rPr>
        <b/>
        <sz val="11"/>
        <rFont val="Calibri"/>
        <family val="2"/>
        <charset val="238"/>
        <scheme val="minor"/>
      </rPr>
      <t>H615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MODERN 10,5m</t>
    </r>
  </si>
  <si>
    <r>
      <t xml:space="preserve">JC </t>
    </r>
    <r>
      <rPr>
        <b/>
        <sz val="11"/>
        <rFont val="Calibri"/>
        <family val="2"/>
        <charset val="238"/>
        <scheme val="minor"/>
      </rPr>
      <t>H615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MODERN 12m</t>
    </r>
  </si>
  <si>
    <r>
      <t xml:space="preserve">JC </t>
    </r>
    <r>
      <rPr>
        <b/>
        <sz val="11"/>
        <rFont val="Calibri"/>
        <family val="2"/>
        <charset val="238"/>
        <scheme val="minor"/>
      </rPr>
      <t>H725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MODERN 9m</t>
    </r>
  </si>
  <si>
    <r>
      <t xml:space="preserve">JC </t>
    </r>
    <r>
      <rPr>
        <b/>
        <sz val="11"/>
        <rFont val="Calibri"/>
        <family val="2"/>
        <charset val="238"/>
        <scheme val="minor"/>
      </rPr>
      <t>H725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MODERN 10,5m</t>
    </r>
  </si>
  <si>
    <r>
      <t>JC</t>
    </r>
    <r>
      <rPr>
        <b/>
        <sz val="11"/>
        <rFont val="Calibri"/>
        <family val="2"/>
        <charset val="238"/>
        <scheme val="minor"/>
      </rPr>
      <t xml:space="preserve"> H725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MODERN 12m</t>
    </r>
  </si>
  <si>
    <r>
      <t xml:space="preserve">JC </t>
    </r>
    <r>
      <rPr>
        <b/>
        <sz val="11"/>
        <rFont val="Calibri"/>
        <family val="2"/>
        <charset val="238"/>
        <scheme val="minor"/>
      </rPr>
      <t>H2025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MODERN 9m</t>
    </r>
  </si>
  <si>
    <r>
      <t xml:space="preserve">JC </t>
    </r>
    <r>
      <rPr>
        <b/>
        <sz val="11"/>
        <rFont val="Calibri"/>
        <family val="2"/>
        <charset val="238"/>
        <scheme val="minor"/>
      </rPr>
      <t>H2025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MODERN 10,5m</t>
    </r>
  </si>
  <si>
    <r>
      <t xml:space="preserve">JC </t>
    </r>
    <r>
      <rPr>
        <b/>
        <sz val="11"/>
        <rFont val="Calibri"/>
        <family val="2"/>
        <charset val="238"/>
        <scheme val="minor"/>
      </rPr>
      <t>H2025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MODERN 12m</t>
    </r>
  </si>
  <si>
    <r>
      <t xml:space="preserve">JC </t>
    </r>
    <r>
      <rPr>
        <b/>
        <sz val="11"/>
        <rFont val="Calibri"/>
        <family val="2"/>
        <charset val="238"/>
        <scheme val="minor"/>
      </rPr>
      <t>HD 801C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MODERN 9m</t>
    </r>
  </si>
  <si>
    <r>
      <t xml:space="preserve">JC </t>
    </r>
    <r>
      <rPr>
        <b/>
        <sz val="11"/>
        <rFont val="Calibri"/>
        <family val="2"/>
        <charset val="238"/>
        <scheme val="minor"/>
      </rPr>
      <t>HD 801C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MODERN 10,5m</t>
    </r>
  </si>
  <si>
    <r>
      <t xml:space="preserve">JC </t>
    </r>
    <r>
      <rPr>
        <b/>
        <sz val="11"/>
        <rFont val="Calibri"/>
        <family val="2"/>
        <charset val="238"/>
        <scheme val="minor"/>
      </rPr>
      <t>HD 801C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MODERN 12m</t>
    </r>
  </si>
  <si>
    <r>
      <t xml:space="preserve">JC </t>
    </r>
    <r>
      <rPr>
        <b/>
        <sz val="11"/>
        <rFont val="Calibri"/>
        <family val="2"/>
        <charset val="238"/>
        <scheme val="minor"/>
      </rPr>
      <t>HD7525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MODERN 9m</t>
    </r>
  </si>
  <si>
    <r>
      <t xml:space="preserve">JC </t>
    </r>
    <r>
      <rPr>
        <b/>
        <sz val="11"/>
        <rFont val="Calibri"/>
        <family val="2"/>
        <charset val="238"/>
        <scheme val="minor"/>
      </rPr>
      <t>HD7525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MODERN 10,5m</t>
    </r>
  </si>
  <si>
    <r>
      <t xml:space="preserve">JC </t>
    </r>
    <r>
      <rPr>
        <b/>
        <sz val="11"/>
        <rFont val="Calibri"/>
        <family val="2"/>
        <charset val="238"/>
        <scheme val="minor"/>
      </rPr>
      <t>HD7525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MODERN 12m</t>
    </r>
  </si>
  <si>
    <r>
      <t xml:space="preserve">JC </t>
    </r>
    <r>
      <rPr>
        <b/>
        <sz val="11"/>
        <rFont val="Calibri"/>
        <family val="2"/>
        <charset val="238"/>
        <scheme val="minor"/>
      </rPr>
      <t>HX615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DATASYNC 9m</t>
    </r>
  </si>
  <si>
    <r>
      <t xml:space="preserve">JC </t>
    </r>
    <r>
      <rPr>
        <b/>
        <sz val="11"/>
        <rFont val="Calibri"/>
        <family val="2"/>
        <charset val="238"/>
        <scheme val="minor"/>
      </rPr>
      <t>HX615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DATASYNC 10,5m</t>
    </r>
  </si>
  <si>
    <r>
      <t xml:space="preserve">JC </t>
    </r>
    <r>
      <rPr>
        <b/>
        <sz val="11"/>
        <rFont val="Calibri"/>
        <family val="2"/>
        <charset val="238"/>
        <scheme val="minor"/>
      </rPr>
      <t>HX615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DATASYNC 12m</t>
    </r>
  </si>
  <si>
    <r>
      <t xml:space="preserve">JC </t>
    </r>
    <r>
      <rPr>
        <b/>
        <sz val="11"/>
        <rFont val="Calibri"/>
        <family val="2"/>
        <charset val="238"/>
        <scheme val="minor"/>
      </rPr>
      <t>HX725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DATASYNC 9m</t>
    </r>
  </si>
  <si>
    <r>
      <t xml:space="preserve">JC </t>
    </r>
    <r>
      <rPr>
        <b/>
        <sz val="11"/>
        <rFont val="Calibri"/>
        <family val="2"/>
        <charset val="238"/>
        <scheme val="minor"/>
      </rPr>
      <t>HX725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DATASYNC 10,5m</t>
    </r>
  </si>
  <si>
    <r>
      <t xml:space="preserve">JC </t>
    </r>
    <r>
      <rPr>
        <b/>
        <sz val="11"/>
        <rFont val="Calibri"/>
        <family val="2"/>
        <charset val="238"/>
        <scheme val="minor"/>
      </rPr>
      <t>HX725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DATASYNC 12m</t>
    </r>
  </si>
  <si>
    <r>
      <t xml:space="preserve">JC </t>
    </r>
    <r>
      <rPr>
        <b/>
        <sz val="11"/>
        <rFont val="Calibri"/>
        <family val="2"/>
        <charset val="238"/>
        <scheme val="minor"/>
      </rPr>
      <t>H725</t>
    </r>
    <r>
      <rPr>
        <sz val="11"/>
        <rFont val="Calibri"/>
        <family val="2"/>
        <charset val="238"/>
        <scheme val="minor"/>
      </rPr>
      <t xml:space="preserve"> + Zestaw Retraflex w pokrowcu </t>
    </r>
    <r>
      <rPr>
        <b/>
        <sz val="11"/>
        <rFont val="Calibri"/>
        <family val="2"/>
        <charset val="238"/>
        <scheme val="minor"/>
      </rPr>
      <t>SOFTTOUCH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9m</t>
    </r>
  </si>
  <si>
    <r>
      <t xml:space="preserve">JC </t>
    </r>
    <r>
      <rPr>
        <b/>
        <sz val="11"/>
        <rFont val="Calibri"/>
        <family val="2"/>
        <charset val="238"/>
        <scheme val="minor"/>
      </rPr>
      <t>H725</t>
    </r>
    <r>
      <rPr>
        <sz val="11"/>
        <rFont val="Calibri"/>
        <family val="2"/>
        <charset val="238"/>
        <scheme val="minor"/>
      </rPr>
      <t xml:space="preserve"> + Zestaw Retraflex w pokrowcu </t>
    </r>
    <r>
      <rPr>
        <b/>
        <sz val="11"/>
        <rFont val="Calibri"/>
        <family val="2"/>
        <charset val="238"/>
        <scheme val="minor"/>
      </rPr>
      <t>SOFTTOUCH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12m</t>
    </r>
  </si>
  <si>
    <r>
      <t xml:space="preserve">JC </t>
    </r>
    <r>
      <rPr>
        <b/>
        <sz val="11"/>
        <rFont val="Calibri"/>
        <family val="2"/>
        <charset val="238"/>
        <scheme val="minor"/>
      </rPr>
      <t xml:space="preserve">H725 </t>
    </r>
    <r>
      <rPr>
        <sz val="11"/>
        <rFont val="Calibri"/>
        <family val="2"/>
        <charset val="238"/>
        <scheme val="minor"/>
      </rPr>
      <t xml:space="preserve">+ Zestaw Retraflex w pokrowcu </t>
    </r>
    <r>
      <rPr>
        <b/>
        <sz val="11"/>
        <rFont val="Calibri"/>
        <family val="2"/>
        <charset val="238"/>
        <scheme val="minor"/>
      </rPr>
      <t>SOFTTOUCH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15m</t>
    </r>
  </si>
  <si>
    <r>
      <t xml:space="preserve">JC </t>
    </r>
    <r>
      <rPr>
        <b/>
        <sz val="11"/>
        <rFont val="Calibri"/>
        <family val="2"/>
        <charset val="238"/>
        <scheme val="minor"/>
      </rPr>
      <t>H2025</t>
    </r>
    <r>
      <rPr>
        <sz val="11"/>
        <rFont val="Calibri"/>
        <family val="2"/>
        <charset val="238"/>
        <scheme val="minor"/>
      </rPr>
      <t xml:space="preserve"> + Zestaw Retraflex w pokrowcu </t>
    </r>
    <r>
      <rPr>
        <b/>
        <sz val="11"/>
        <rFont val="Calibri"/>
        <family val="2"/>
        <charset val="238"/>
        <scheme val="minor"/>
      </rPr>
      <t>SOFTTOUCH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12m</t>
    </r>
  </si>
  <si>
    <r>
      <t xml:space="preserve">JC </t>
    </r>
    <r>
      <rPr>
        <b/>
        <sz val="11"/>
        <rFont val="Calibri"/>
        <family val="2"/>
        <charset val="238"/>
        <scheme val="minor"/>
      </rPr>
      <t>H2025</t>
    </r>
    <r>
      <rPr>
        <sz val="11"/>
        <rFont val="Calibri"/>
        <family val="2"/>
        <charset val="238"/>
        <scheme val="minor"/>
      </rPr>
      <t xml:space="preserve"> + Zestaw Retraflex w pokrowcu </t>
    </r>
    <r>
      <rPr>
        <b/>
        <sz val="11"/>
        <rFont val="Calibri"/>
        <family val="2"/>
        <charset val="238"/>
        <scheme val="minor"/>
      </rPr>
      <t>SOFTTOUCH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15m</t>
    </r>
  </si>
  <si>
    <r>
      <t xml:space="preserve">Zestaw </t>
    </r>
    <r>
      <rPr>
        <b/>
        <sz val="11"/>
        <rFont val="Calibri"/>
        <family val="2"/>
        <charset val="238"/>
        <scheme val="minor"/>
      </rPr>
      <t>MODERN</t>
    </r>
    <r>
      <rPr>
        <sz val="11"/>
        <rFont val="Calibri"/>
        <family val="2"/>
        <charset val="238"/>
        <scheme val="minor"/>
      </rPr>
      <t xml:space="preserve"> 9m</t>
    </r>
  </si>
  <si>
    <r>
      <t xml:space="preserve">Zestaw </t>
    </r>
    <r>
      <rPr>
        <b/>
        <sz val="11"/>
        <rFont val="Calibri"/>
        <family val="2"/>
        <charset val="238"/>
        <scheme val="minor"/>
      </rPr>
      <t>MODERN</t>
    </r>
    <r>
      <rPr>
        <sz val="11"/>
        <rFont val="Calibri"/>
        <family val="2"/>
        <charset val="238"/>
        <scheme val="minor"/>
      </rPr>
      <t xml:space="preserve"> 10,5m</t>
    </r>
  </si>
  <si>
    <r>
      <t xml:space="preserve">Zestaw </t>
    </r>
    <r>
      <rPr>
        <b/>
        <sz val="11"/>
        <rFont val="Calibri"/>
        <family val="2"/>
        <charset val="238"/>
        <scheme val="minor"/>
      </rPr>
      <t>MODERN</t>
    </r>
    <r>
      <rPr>
        <sz val="11"/>
        <rFont val="Calibri"/>
        <family val="2"/>
        <charset val="238"/>
        <scheme val="minor"/>
      </rPr>
      <t xml:space="preserve"> 12m</t>
    </r>
  </si>
  <si>
    <r>
      <t xml:space="preserve">Zestaw </t>
    </r>
    <r>
      <rPr>
        <b/>
        <sz val="11"/>
        <rFont val="Calibri"/>
        <family val="2"/>
        <charset val="238"/>
        <scheme val="minor"/>
      </rPr>
      <t>DATASYNC</t>
    </r>
    <r>
      <rPr>
        <sz val="11"/>
        <rFont val="Calibri"/>
        <family val="2"/>
        <charset val="238"/>
        <scheme val="minor"/>
      </rPr>
      <t xml:space="preserve"> 9m</t>
    </r>
  </si>
  <si>
    <r>
      <t xml:space="preserve">Zestaw </t>
    </r>
    <r>
      <rPr>
        <b/>
        <sz val="11"/>
        <rFont val="Calibri"/>
        <family val="2"/>
        <charset val="238"/>
        <scheme val="minor"/>
      </rPr>
      <t>DATASYNC</t>
    </r>
    <r>
      <rPr>
        <sz val="11"/>
        <rFont val="Calibri"/>
        <family val="2"/>
        <charset val="238"/>
        <scheme val="minor"/>
      </rPr>
      <t xml:space="preserve"> 10,5m</t>
    </r>
  </si>
  <si>
    <r>
      <t xml:space="preserve">Zestaw </t>
    </r>
    <r>
      <rPr>
        <b/>
        <sz val="11"/>
        <rFont val="Calibri"/>
        <family val="2"/>
        <charset val="238"/>
        <scheme val="minor"/>
      </rPr>
      <t xml:space="preserve">DATASYNC </t>
    </r>
    <r>
      <rPr>
        <sz val="11"/>
        <rFont val="Calibri"/>
        <family val="2"/>
        <charset val="238"/>
        <scheme val="minor"/>
      </rPr>
      <t>12m</t>
    </r>
  </si>
  <si>
    <r>
      <t xml:space="preserve">Zestaw </t>
    </r>
    <r>
      <rPr>
        <b/>
        <sz val="11"/>
        <rFont val="Calibri"/>
        <family val="2"/>
        <charset val="238"/>
        <scheme val="minor"/>
      </rPr>
      <t>MAGNUM</t>
    </r>
    <r>
      <rPr>
        <sz val="11"/>
        <rFont val="Calibri"/>
        <family val="2"/>
        <charset val="238"/>
        <scheme val="minor"/>
      </rPr>
      <t xml:space="preserve"> 7,5m</t>
    </r>
  </si>
  <si>
    <r>
      <t xml:space="preserve">Zestaw </t>
    </r>
    <r>
      <rPr>
        <b/>
        <sz val="11"/>
        <rFont val="Calibri"/>
        <family val="2"/>
        <charset val="238"/>
        <scheme val="minor"/>
      </rPr>
      <t>MAGNUM</t>
    </r>
    <r>
      <rPr>
        <sz val="11"/>
        <rFont val="Calibri"/>
        <family val="2"/>
        <charset val="238"/>
        <scheme val="minor"/>
      </rPr>
      <t xml:space="preserve"> 9m</t>
    </r>
  </si>
  <si>
    <r>
      <t xml:space="preserve">Zestaw </t>
    </r>
    <r>
      <rPr>
        <b/>
        <sz val="11"/>
        <rFont val="Calibri"/>
        <family val="2"/>
        <charset val="238"/>
        <scheme val="minor"/>
      </rPr>
      <t>MAGNUM</t>
    </r>
    <r>
      <rPr>
        <sz val="11"/>
        <rFont val="Calibri"/>
        <family val="2"/>
        <charset val="238"/>
        <scheme val="minor"/>
      </rPr>
      <t xml:space="preserve"> 10,5m</t>
    </r>
  </si>
  <si>
    <r>
      <t xml:space="preserve">Zestaw </t>
    </r>
    <r>
      <rPr>
        <b/>
        <sz val="11"/>
        <rFont val="Calibri"/>
        <family val="2"/>
        <charset val="238"/>
        <scheme val="minor"/>
      </rPr>
      <t>MAGNUM</t>
    </r>
    <r>
      <rPr>
        <sz val="11"/>
        <rFont val="Calibri"/>
        <family val="2"/>
        <charset val="238"/>
        <scheme val="minor"/>
      </rPr>
      <t xml:space="preserve"> 12m</t>
    </r>
  </si>
  <si>
    <r>
      <t xml:space="preserve">Zestaw </t>
    </r>
    <r>
      <rPr>
        <b/>
        <sz val="11"/>
        <rFont val="Calibri"/>
        <family val="2"/>
        <charset val="238"/>
        <scheme val="minor"/>
      </rPr>
      <t>GARAŻOWY</t>
    </r>
    <r>
      <rPr>
        <sz val="11"/>
        <rFont val="Calibri"/>
        <family val="2"/>
        <charset val="238"/>
        <scheme val="minor"/>
      </rPr>
      <t xml:space="preserve"> 12m</t>
    </r>
  </si>
  <si>
    <r>
      <rPr>
        <b/>
        <sz val="11"/>
        <rFont val="Calibri"/>
        <family val="2"/>
        <charset val="238"/>
        <scheme val="minor"/>
      </rPr>
      <t>WallyFlex</t>
    </r>
    <r>
      <rPr>
        <sz val="11"/>
        <rFont val="Calibri"/>
        <family val="2"/>
        <charset val="238"/>
        <scheme val="minor"/>
      </rPr>
      <t>, biały</t>
    </r>
  </si>
  <si>
    <r>
      <rPr>
        <b/>
        <sz val="11"/>
        <rFont val="Calibri"/>
        <family val="2"/>
        <charset val="238"/>
        <scheme val="minor"/>
      </rPr>
      <t>WallyFlex</t>
    </r>
    <r>
      <rPr>
        <sz val="11"/>
        <rFont val="Calibri"/>
        <family val="2"/>
        <charset val="238"/>
        <scheme val="minor"/>
      </rPr>
      <t>, czarny</t>
    </r>
  </si>
  <si>
    <r>
      <t xml:space="preserve">Wąż do </t>
    </r>
    <r>
      <rPr>
        <b/>
        <sz val="11"/>
        <rFont val="Calibri"/>
        <family val="2"/>
        <charset val="238"/>
        <scheme val="minor"/>
      </rPr>
      <t>WallyFlex</t>
    </r>
    <r>
      <rPr>
        <sz val="11"/>
        <rFont val="Calibri"/>
        <family val="2"/>
        <charset val="238"/>
        <scheme val="minor"/>
      </rPr>
      <t>, biały</t>
    </r>
  </si>
  <si>
    <r>
      <t xml:space="preserve">Wąż do </t>
    </r>
    <r>
      <rPr>
        <b/>
        <sz val="11"/>
        <rFont val="Calibri"/>
        <family val="2"/>
        <charset val="238"/>
        <scheme val="minor"/>
      </rPr>
      <t>WallyFlex</t>
    </r>
    <r>
      <rPr>
        <sz val="11"/>
        <rFont val="Calibri"/>
        <family val="2"/>
        <charset val="238"/>
        <scheme val="minor"/>
      </rPr>
      <t>, 2m biały</t>
    </r>
  </si>
  <si>
    <r>
      <t xml:space="preserve">Wąż do </t>
    </r>
    <r>
      <rPr>
        <b/>
        <sz val="11"/>
        <rFont val="Calibri"/>
        <family val="2"/>
        <charset val="238"/>
        <scheme val="minor"/>
      </rPr>
      <t>WallyFlex</t>
    </r>
    <r>
      <rPr>
        <sz val="11"/>
        <rFont val="Calibri"/>
        <family val="2"/>
        <charset val="238"/>
        <scheme val="minor"/>
      </rPr>
      <t>, czarny</t>
    </r>
  </si>
  <si>
    <r>
      <t xml:space="preserve">Wąż do </t>
    </r>
    <r>
      <rPr>
        <b/>
        <sz val="11"/>
        <rFont val="Calibri"/>
        <family val="2"/>
        <charset val="238"/>
        <scheme val="minor"/>
      </rPr>
      <t>WallyFlex</t>
    </r>
    <r>
      <rPr>
        <sz val="11"/>
        <rFont val="Calibri"/>
        <family val="2"/>
        <charset val="238"/>
        <scheme val="minor"/>
      </rPr>
      <t>, 2m czarny</t>
    </r>
  </si>
  <si>
    <r>
      <t xml:space="preserve">VROOM </t>
    </r>
    <r>
      <rPr>
        <b/>
        <sz val="11"/>
        <rFont val="Calibri"/>
        <family val="2"/>
        <charset val="238"/>
        <scheme val="minor"/>
      </rPr>
      <t>50/5,5</t>
    </r>
  </si>
  <si>
    <r>
      <t xml:space="preserve">VROOM </t>
    </r>
    <r>
      <rPr>
        <b/>
        <sz val="11"/>
        <rFont val="Calibri"/>
        <family val="2"/>
        <charset val="238"/>
        <scheme val="minor"/>
      </rPr>
      <t>60/7,3</t>
    </r>
  </si>
  <si>
    <r>
      <t xml:space="preserve">Płyta montażowa dla kasety </t>
    </r>
    <r>
      <rPr>
        <b/>
        <sz val="11"/>
        <rFont val="Calibri"/>
        <family val="2"/>
        <charset val="238"/>
        <scheme val="minor"/>
      </rPr>
      <t>VROOM</t>
    </r>
  </si>
  <si>
    <r>
      <t xml:space="preserve">Zestaw akcesoriów do kasety </t>
    </r>
    <r>
      <rPr>
        <b/>
        <sz val="11"/>
        <rFont val="Calibri"/>
        <family val="2"/>
        <charset val="238"/>
        <scheme val="minor"/>
      </rPr>
      <t>VROOM</t>
    </r>
  </si>
  <si>
    <r>
      <t xml:space="preserve">Rura teleskopowa stalowa </t>
    </r>
    <r>
      <rPr>
        <b/>
        <sz val="11"/>
        <rFont val="Calibri"/>
        <family val="2"/>
        <charset val="238"/>
        <scheme val="minor"/>
      </rPr>
      <t>mocowanie na klips</t>
    </r>
  </si>
  <si>
    <t>89 99 34</t>
  </si>
  <si>
    <r>
      <t xml:space="preserve">Separator popiołu </t>
    </r>
    <r>
      <rPr>
        <b/>
        <sz val="11"/>
        <rFont val="Calibri"/>
        <family val="2"/>
        <charset val="238"/>
        <scheme val="minor"/>
      </rPr>
      <t>CycloVac</t>
    </r>
  </si>
  <si>
    <r>
      <t xml:space="preserve">Ilość w kartonie </t>
    </r>
    <r>
      <rPr>
        <b/>
        <sz val="11"/>
        <rFont val="Calibri"/>
        <family val="2"/>
        <charset val="238"/>
        <scheme val="minor"/>
      </rPr>
      <t>100 szt</t>
    </r>
    <r>
      <rPr>
        <sz val="11"/>
        <rFont val="Calibri"/>
        <family val="2"/>
        <charset val="238"/>
        <scheme val="minor"/>
      </rPr>
      <t>.</t>
    </r>
  </si>
  <si>
    <r>
      <t xml:space="preserve">Ilość w kartonie </t>
    </r>
    <r>
      <rPr>
        <b/>
        <sz val="11"/>
        <rFont val="Calibri"/>
        <family val="2"/>
        <charset val="238"/>
        <scheme val="minor"/>
      </rPr>
      <t>90 szt</t>
    </r>
    <r>
      <rPr>
        <sz val="11"/>
        <rFont val="Calibri"/>
        <family val="2"/>
        <charset val="238"/>
        <scheme val="minor"/>
      </rPr>
      <t>.</t>
    </r>
  </si>
  <si>
    <r>
      <t xml:space="preserve">Gniazdo ssące </t>
    </r>
    <r>
      <rPr>
        <b/>
        <sz val="11"/>
        <rFont val="Calibri"/>
        <family val="2"/>
        <charset val="238"/>
        <scheme val="minor"/>
      </rPr>
      <t>DECO</t>
    </r>
    <r>
      <rPr>
        <sz val="11"/>
        <rFont val="Calibri"/>
        <family val="2"/>
        <charset val="238"/>
        <scheme val="minor"/>
      </rPr>
      <t>, białe</t>
    </r>
  </si>
  <si>
    <r>
      <t xml:space="preserve">Gniazdo ssące </t>
    </r>
    <r>
      <rPr>
        <b/>
        <sz val="11"/>
        <rFont val="Calibri"/>
        <family val="2"/>
        <charset val="238"/>
        <scheme val="minor"/>
      </rPr>
      <t>DECO</t>
    </r>
    <r>
      <rPr>
        <sz val="11"/>
        <rFont val="Calibri"/>
        <family val="2"/>
        <charset val="238"/>
        <scheme val="minor"/>
      </rPr>
      <t>, szare</t>
    </r>
  </si>
  <si>
    <r>
      <t xml:space="preserve">Gniazdo ssące </t>
    </r>
    <r>
      <rPr>
        <b/>
        <sz val="11"/>
        <rFont val="Calibri"/>
        <family val="2"/>
        <charset val="238"/>
        <scheme val="minor"/>
      </rPr>
      <t>DECO</t>
    </r>
    <r>
      <rPr>
        <sz val="11"/>
        <rFont val="Calibri"/>
        <family val="2"/>
        <charset val="238"/>
        <scheme val="minor"/>
      </rPr>
      <t>, kremowe</t>
    </r>
  </si>
  <si>
    <r>
      <t xml:space="preserve">Gniazdo ssące </t>
    </r>
    <r>
      <rPr>
        <b/>
        <sz val="11"/>
        <rFont val="Calibri"/>
        <family val="2"/>
        <charset val="238"/>
        <scheme val="minor"/>
      </rPr>
      <t>DECO</t>
    </r>
    <r>
      <rPr>
        <sz val="11"/>
        <rFont val="Calibri"/>
        <family val="2"/>
        <charset val="238"/>
        <scheme val="minor"/>
      </rPr>
      <t>, kość słoniowa</t>
    </r>
  </si>
  <si>
    <r>
      <t xml:space="preserve">Gniazdo ssące </t>
    </r>
    <r>
      <rPr>
        <b/>
        <sz val="11"/>
        <rFont val="Calibri"/>
        <family val="2"/>
        <charset val="238"/>
        <scheme val="minor"/>
      </rPr>
      <t>DECO</t>
    </r>
    <r>
      <rPr>
        <sz val="11"/>
        <rFont val="Calibri"/>
        <family val="2"/>
        <charset val="238"/>
        <scheme val="minor"/>
      </rPr>
      <t>, czerwone</t>
    </r>
  </si>
  <si>
    <r>
      <t xml:space="preserve">Gniazdo ssące </t>
    </r>
    <r>
      <rPr>
        <b/>
        <sz val="11"/>
        <rFont val="Calibri"/>
        <family val="2"/>
        <charset val="238"/>
        <scheme val="minor"/>
      </rPr>
      <t>DECO</t>
    </r>
    <r>
      <rPr>
        <sz val="11"/>
        <rFont val="Calibri"/>
        <family val="2"/>
        <charset val="238"/>
        <scheme val="minor"/>
      </rPr>
      <t>, czarne</t>
    </r>
  </si>
  <si>
    <r>
      <t xml:space="preserve">Gniazdo ssące </t>
    </r>
    <r>
      <rPr>
        <b/>
        <sz val="11"/>
        <rFont val="Calibri"/>
        <family val="2"/>
        <charset val="238"/>
        <scheme val="minor"/>
      </rPr>
      <t>DECO</t>
    </r>
    <r>
      <rPr>
        <sz val="11"/>
        <rFont val="Calibri"/>
        <family val="2"/>
        <charset val="238"/>
        <scheme val="minor"/>
      </rPr>
      <t>, chrom</t>
    </r>
  </si>
  <si>
    <r>
      <t xml:space="preserve">Gniazdo ssące </t>
    </r>
    <r>
      <rPr>
        <b/>
        <sz val="11"/>
        <rFont val="Calibri"/>
        <family val="2"/>
        <charset val="238"/>
        <scheme val="minor"/>
      </rPr>
      <t>DECO</t>
    </r>
    <r>
      <rPr>
        <sz val="11"/>
        <rFont val="Calibri"/>
        <family val="2"/>
        <charset val="238"/>
        <scheme val="minor"/>
      </rPr>
      <t>, stal nierdzewna</t>
    </r>
  </si>
  <si>
    <r>
      <t xml:space="preserve">Gniazdo ssące </t>
    </r>
    <r>
      <rPr>
        <b/>
        <sz val="11"/>
        <rFont val="Calibri"/>
        <family val="2"/>
        <charset val="238"/>
        <scheme val="minor"/>
      </rPr>
      <t>DECO</t>
    </r>
    <r>
      <rPr>
        <sz val="11"/>
        <rFont val="Calibri"/>
        <family val="2"/>
        <charset val="238"/>
        <scheme val="minor"/>
      </rPr>
      <t>, miedź antyczna</t>
    </r>
  </si>
  <si>
    <r>
      <t xml:space="preserve">Gniazdo ssące </t>
    </r>
    <r>
      <rPr>
        <b/>
        <sz val="11"/>
        <rFont val="Calibri"/>
        <family val="2"/>
        <charset val="238"/>
        <scheme val="minor"/>
      </rPr>
      <t>DECO</t>
    </r>
    <r>
      <rPr>
        <sz val="11"/>
        <rFont val="Calibri"/>
        <family val="2"/>
        <charset val="238"/>
        <scheme val="minor"/>
      </rPr>
      <t>, złote</t>
    </r>
  </si>
  <si>
    <r>
      <t xml:space="preserve">Gniazdo ssące </t>
    </r>
    <r>
      <rPr>
        <b/>
        <sz val="11"/>
        <rFont val="Calibri"/>
        <family val="2"/>
        <charset val="238"/>
        <scheme val="minor"/>
      </rPr>
      <t>DECO</t>
    </r>
    <r>
      <rPr>
        <sz val="11"/>
        <rFont val="Calibri"/>
        <family val="2"/>
        <charset val="238"/>
        <scheme val="minor"/>
      </rPr>
      <t>, nikiel polerowany</t>
    </r>
  </si>
  <si>
    <r>
      <t xml:space="preserve">Ramka gniazda </t>
    </r>
    <r>
      <rPr>
        <b/>
        <sz val="11"/>
        <rFont val="Calibri"/>
        <family val="2"/>
        <charset val="238"/>
        <scheme val="minor"/>
      </rPr>
      <t>DECO</t>
    </r>
    <r>
      <rPr>
        <sz val="11"/>
        <rFont val="Calibri"/>
        <family val="2"/>
        <charset val="238"/>
        <scheme val="minor"/>
      </rPr>
      <t>, biała</t>
    </r>
  </si>
  <si>
    <r>
      <t xml:space="preserve">Ramka gniazda </t>
    </r>
    <r>
      <rPr>
        <b/>
        <sz val="11"/>
        <rFont val="Calibri"/>
        <family val="2"/>
        <charset val="238"/>
        <scheme val="minor"/>
      </rPr>
      <t>DECO</t>
    </r>
    <r>
      <rPr>
        <sz val="11"/>
        <rFont val="Calibri"/>
        <family val="2"/>
        <charset val="238"/>
        <scheme val="minor"/>
      </rPr>
      <t>, szara</t>
    </r>
  </si>
  <si>
    <r>
      <t xml:space="preserve">Ramka gniazda </t>
    </r>
    <r>
      <rPr>
        <b/>
        <sz val="11"/>
        <rFont val="Calibri"/>
        <family val="2"/>
        <charset val="238"/>
        <scheme val="minor"/>
      </rPr>
      <t>DECO</t>
    </r>
    <r>
      <rPr>
        <sz val="11"/>
        <rFont val="Calibri"/>
        <family val="2"/>
        <charset val="238"/>
        <scheme val="minor"/>
      </rPr>
      <t>, kremowa</t>
    </r>
  </si>
  <si>
    <r>
      <t xml:space="preserve">Ramka gniazda </t>
    </r>
    <r>
      <rPr>
        <b/>
        <sz val="11"/>
        <rFont val="Calibri"/>
        <family val="2"/>
        <charset val="238"/>
        <scheme val="minor"/>
      </rPr>
      <t>DECO</t>
    </r>
    <r>
      <rPr>
        <sz val="11"/>
        <rFont val="Calibri"/>
        <family val="2"/>
        <charset val="238"/>
        <scheme val="minor"/>
      </rPr>
      <t>, kość słoniowa</t>
    </r>
  </si>
  <si>
    <r>
      <t xml:space="preserve">Ramka gniazda </t>
    </r>
    <r>
      <rPr>
        <b/>
        <sz val="11"/>
        <rFont val="Calibri"/>
        <family val="2"/>
        <charset val="238"/>
        <scheme val="minor"/>
      </rPr>
      <t>DECO</t>
    </r>
    <r>
      <rPr>
        <sz val="11"/>
        <rFont val="Calibri"/>
        <family val="2"/>
        <charset val="238"/>
        <scheme val="minor"/>
      </rPr>
      <t>, czerwona</t>
    </r>
  </si>
  <si>
    <r>
      <t xml:space="preserve">Ramka gniazda </t>
    </r>
    <r>
      <rPr>
        <b/>
        <sz val="11"/>
        <rFont val="Calibri"/>
        <family val="2"/>
        <charset val="238"/>
        <scheme val="minor"/>
      </rPr>
      <t>DECO</t>
    </r>
    <r>
      <rPr>
        <sz val="11"/>
        <rFont val="Calibri"/>
        <family val="2"/>
        <charset val="238"/>
        <scheme val="minor"/>
      </rPr>
      <t>, czarna</t>
    </r>
  </si>
  <si>
    <r>
      <t xml:space="preserve">Ramka gniazda </t>
    </r>
    <r>
      <rPr>
        <b/>
        <sz val="11"/>
        <rFont val="Calibri"/>
        <family val="2"/>
        <charset val="238"/>
        <scheme val="minor"/>
      </rPr>
      <t>DECO</t>
    </r>
    <r>
      <rPr>
        <sz val="11"/>
        <rFont val="Calibri"/>
        <family val="2"/>
        <charset val="238"/>
        <scheme val="minor"/>
      </rPr>
      <t>, chrom</t>
    </r>
  </si>
  <si>
    <r>
      <t xml:space="preserve">Ramka gniazda </t>
    </r>
    <r>
      <rPr>
        <b/>
        <sz val="11"/>
        <rFont val="Calibri"/>
        <family val="2"/>
        <charset val="238"/>
        <scheme val="minor"/>
      </rPr>
      <t>DECO</t>
    </r>
    <r>
      <rPr>
        <sz val="11"/>
        <rFont val="Calibri"/>
        <family val="2"/>
        <charset val="238"/>
        <scheme val="minor"/>
      </rPr>
      <t>, stal nierdzewna</t>
    </r>
  </si>
  <si>
    <r>
      <t xml:space="preserve">Ramka gniazda </t>
    </r>
    <r>
      <rPr>
        <b/>
        <sz val="11"/>
        <rFont val="Calibri"/>
        <family val="2"/>
        <charset val="238"/>
        <scheme val="minor"/>
      </rPr>
      <t>DECO</t>
    </r>
    <r>
      <rPr>
        <sz val="11"/>
        <rFont val="Calibri"/>
        <family val="2"/>
        <charset val="238"/>
        <scheme val="minor"/>
      </rPr>
      <t>, miedź antyczna</t>
    </r>
  </si>
  <si>
    <r>
      <t xml:space="preserve">Ramka gniazda </t>
    </r>
    <r>
      <rPr>
        <b/>
        <sz val="11"/>
        <rFont val="Calibri"/>
        <family val="2"/>
        <charset val="238"/>
        <scheme val="minor"/>
      </rPr>
      <t>DECO</t>
    </r>
    <r>
      <rPr>
        <sz val="11"/>
        <rFont val="Calibri"/>
        <family val="2"/>
        <charset val="238"/>
        <scheme val="minor"/>
      </rPr>
      <t>, złote</t>
    </r>
  </si>
  <si>
    <r>
      <t xml:space="preserve">Ramka gniazda </t>
    </r>
    <r>
      <rPr>
        <b/>
        <sz val="11"/>
        <rFont val="Calibri"/>
        <family val="2"/>
        <charset val="238"/>
        <scheme val="minor"/>
      </rPr>
      <t>DECO</t>
    </r>
    <r>
      <rPr>
        <sz val="11"/>
        <rFont val="Calibri"/>
        <family val="2"/>
        <charset val="238"/>
        <scheme val="minor"/>
      </rPr>
      <t>, nikiel polerowany</t>
    </r>
  </si>
  <si>
    <r>
      <t xml:space="preserve">Wieszak metalowy </t>
    </r>
    <r>
      <rPr>
        <b/>
        <sz val="11"/>
        <rFont val="Calibri"/>
        <family val="2"/>
        <charset val="238"/>
        <scheme val="minor"/>
      </rPr>
      <t>Modern</t>
    </r>
  </si>
  <si>
    <r>
      <t xml:space="preserve">Gniazdo </t>
    </r>
    <r>
      <rPr>
        <b/>
        <sz val="11"/>
        <rFont val="Calibri"/>
        <family val="2"/>
        <charset val="238"/>
        <scheme val="minor"/>
      </rPr>
      <t>PREMIER</t>
    </r>
    <r>
      <rPr>
        <sz val="11"/>
        <rFont val="Calibri"/>
        <family val="2"/>
        <charset val="238"/>
        <scheme val="minor"/>
      </rPr>
      <t>, srebrne</t>
    </r>
  </si>
  <si>
    <r>
      <t xml:space="preserve">Gniazdo </t>
    </r>
    <r>
      <rPr>
        <b/>
        <sz val="11"/>
        <rFont val="Calibri"/>
        <family val="2"/>
        <charset val="238"/>
        <scheme val="minor"/>
      </rPr>
      <t>PREMIER</t>
    </r>
    <r>
      <rPr>
        <sz val="11"/>
        <rFont val="Calibri"/>
        <family val="2"/>
        <charset val="238"/>
        <scheme val="minor"/>
      </rPr>
      <t>, stal szczotkowana</t>
    </r>
  </si>
  <si>
    <r>
      <t xml:space="preserve">Gniazdo </t>
    </r>
    <r>
      <rPr>
        <b/>
        <sz val="11"/>
        <rFont val="Calibri"/>
        <family val="2"/>
        <charset val="238"/>
        <scheme val="minor"/>
      </rPr>
      <t>PREMIER</t>
    </r>
    <r>
      <rPr>
        <sz val="11"/>
        <rFont val="Calibri"/>
        <family val="2"/>
        <charset val="238"/>
        <scheme val="minor"/>
      </rPr>
      <t>, szampańskie szczotkowane</t>
    </r>
  </si>
  <si>
    <r>
      <t xml:space="preserve">Ramka </t>
    </r>
    <r>
      <rPr>
        <b/>
        <sz val="11"/>
        <rFont val="Calibri"/>
        <family val="2"/>
        <charset val="238"/>
        <scheme val="minor"/>
      </rPr>
      <t>PREMIER</t>
    </r>
    <r>
      <rPr>
        <sz val="11"/>
        <rFont val="Calibri"/>
        <family val="2"/>
        <charset val="238"/>
        <scheme val="minor"/>
      </rPr>
      <t>, srebrna</t>
    </r>
  </si>
  <si>
    <r>
      <t xml:space="preserve">Gniazdo </t>
    </r>
    <r>
      <rPr>
        <b/>
        <sz val="11"/>
        <rFont val="Calibri"/>
        <family val="2"/>
        <charset val="238"/>
        <scheme val="minor"/>
      </rPr>
      <t>PREMIER EVO</t>
    </r>
    <r>
      <rPr>
        <sz val="11"/>
        <rFont val="Calibri"/>
        <family val="2"/>
        <charset val="238"/>
        <scheme val="minor"/>
      </rPr>
      <t>, białe</t>
    </r>
  </si>
  <si>
    <r>
      <t xml:space="preserve">Gniazdo </t>
    </r>
    <r>
      <rPr>
        <b/>
        <sz val="11"/>
        <rFont val="Calibri"/>
        <family val="2"/>
        <charset val="238"/>
        <scheme val="minor"/>
      </rPr>
      <t>PREMIER EVO</t>
    </r>
    <r>
      <rPr>
        <sz val="11"/>
        <rFont val="Calibri"/>
        <family val="2"/>
        <charset val="238"/>
        <scheme val="minor"/>
      </rPr>
      <t>, kremowe</t>
    </r>
  </si>
  <si>
    <r>
      <t xml:space="preserve">Gniazdo </t>
    </r>
    <r>
      <rPr>
        <b/>
        <sz val="11"/>
        <rFont val="Calibri"/>
        <family val="2"/>
        <charset val="238"/>
        <scheme val="minor"/>
      </rPr>
      <t>PREMIER EVO</t>
    </r>
    <r>
      <rPr>
        <sz val="11"/>
        <rFont val="Calibri"/>
        <family val="2"/>
        <charset val="238"/>
        <scheme val="minor"/>
      </rPr>
      <t>, czarne</t>
    </r>
  </si>
  <si>
    <r>
      <t xml:space="preserve">Gniazdo </t>
    </r>
    <r>
      <rPr>
        <b/>
        <sz val="11"/>
        <rFont val="Calibri"/>
        <family val="2"/>
        <charset val="238"/>
        <scheme val="minor"/>
      </rPr>
      <t>PREMIER EVO</t>
    </r>
    <r>
      <rPr>
        <sz val="11"/>
        <rFont val="Calibri"/>
        <family val="2"/>
        <charset val="238"/>
        <scheme val="minor"/>
      </rPr>
      <t>, ciemny brąz</t>
    </r>
  </si>
  <si>
    <r>
      <t xml:space="preserve">Gniazdo </t>
    </r>
    <r>
      <rPr>
        <b/>
        <sz val="11"/>
        <rFont val="Calibri"/>
        <family val="2"/>
        <charset val="238"/>
        <scheme val="minor"/>
      </rPr>
      <t>PREMIER EVO</t>
    </r>
    <r>
      <rPr>
        <sz val="11"/>
        <rFont val="Calibri"/>
        <family val="2"/>
        <charset val="238"/>
        <scheme val="minor"/>
      </rPr>
      <t>, srebrne</t>
    </r>
  </si>
  <si>
    <r>
      <t xml:space="preserve">Gniazdo </t>
    </r>
    <r>
      <rPr>
        <b/>
        <sz val="11"/>
        <rFont val="Calibri"/>
        <family val="2"/>
        <charset val="238"/>
        <scheme val="minor"/>
      </rPr>
      <t>PREMIER EVO</t>
    </r>
    <r>
      <rPr>
        <sz val="11"/>
        <rFont val="Calibri"/>
        <family val="2"/>
        <charset val="238"/>
        <scheme val="minor"/>
      </rPr>
      <t>, szampańskie</t>
    </r>
  </si>
  <si>
    <r>
      <t xml:space="preserve">Gniazdo </t>
    </r>
    <r>
      <rPr>
        <b/>
        <sz val="11"/>
        <rFont val="Calibri"/>
        <family val="2"/>
        <charset val="238"/>
        <scheme val="minor"/>
      </rPr>
      <t>PREMIER EVO</t>
    </r>
    <r>
      <rPr>
        <sz val="11"/>
        <rFont val="Calibri"/>
        <family val="2"/>
        <charset val="238"/>
        <scheme val="minor"/>
      </rPr>
      <t>, satynowe</t>
    </r>
  </si>
  <si>
    <r>
      <t xml:space="preserve">Gniazdo ssące </t>
    </r>
    <r>
      <rPr>
        <b/>
        <sz val="11"/>
        <rFont val="Calibri"/>
        <family val="2"/>
        <charset val="238"/>
        <scheme val="minor"/>
      </rPr>
      <t>VACUVALVE</t>
    </r>
    <r>
      <rPr>
        <sz val="11"/>
        <rFont val="Calibri"/>
        <family val="2"/>
        <charset val="238"/>
        <scheme val="minor"/>
      </rPr>
      <t>, białe</t>
    </r>
  </si>
  <si>
    <r>
      <t xml:space="preserve">Gniazdo ssące </t>
    </r>
    <r>
      <rPr>
        <b/>
        <sz val="11"/>
        <rFont val="Calibri"/>
        <family val="2"/>
        <charset val="238"/>
        <scheme val="minor"/>
      </rPr>
      <t>VACUVALVE</t>
    </r>
    <r>
      <rPr>
        <sz val="11"/>
        <rFont val="Calibri"/>
        <family val="2"/>
        <charset val="238"/>
        <scheme val="minor"/>
      </rPr>
      <t>, kremowe</t>
    </r>
  </si>
  <si>
    <r>
      <t xml:space="preserve">Gniazdo ssące </t>
    </r>
    <r>
      <rPr>
        <b/>
        <sz val="11"/>
        <rFont val="Calibri"/>
        <family val="2"/>
        <charset val="238"/>
        <scheme val="minor"/>
      </rPr>
      <t>VACUVALVE</t>
    </r>
    <r>
      <rPr>
        <sz val="11"/>
        <rFont val="Calibri"/>
        <family val="2"/>
        <charset val="238"/>
        <scheme val="minor"/>
      </rPr>
      <t>, czarne</t>
    </r>
  </si>
  <si>
    <r>
      <t xml:space="preserve">Gniazdo </t>
    </r>
    <r>
      <rPr>
        <b/>
        <sz val="11"/>
        <rFont val="Calibri"/>
        <family val="2"/>
        <charset val="238"/>
        <scheme val="minor"/>
      </rPr>
      <t>MODUS LUX</t>
    </r>
    <r>
      <rPr>
        <sz val="11"/>
        <rFont val="Calibri"/>
        <family val="2"/>
        <charset val="238"/>
        <scheme val="minor"/>
      </rPr>
      <t>, kremowe</t>
    </r>
  </si>
  <si>
    <r>
      <t xml:space="preserve">Gniazdo </t>
    </r>
    <r>
      <rPr>
        <b/>
        <sz val="11"/>
        <rFont val="Calibri"/>
        <family val="2"/>
        <charset val="238"/>
        <scheme val="minor"/>
      </rPr>
      <t>MODUS LUX</t>
    </r>
    <r>
      <rPr>
        <sz val="11"/>
        <rFont val="Calibri"/>
        <family val="2"/>
        <charset val="238"/>
        <scheme val="minor"/>
      </rPr>
      <t>, ciemny brąz</t>
    </r>
  </si>
  <si>
    <r>
      <t xml:space="preserve">Ramka </t>
    </r>
    <r>
      <rPr>
        <b/>
        <sz val="11"/>
        <rFont val="Calibri"/>
        <family val="2"/>
        <charset val="238"/>
        <scheme val="minor"/>
      </rPr>
      <t>MODUS LUX</t>
    </r>
    <r>
      <rPr>
        <sz val="11"/>
        <rFont val="Calibri"/>
        <family val="2"/>
        <charset val="238"/>
        <scheme val="minor"/>
      </rPr>
      <t>, kremowa</t>
    </r>
  </si>
  <si>
    <r>
      <t xml:space="preserve">Ramka </t>
    </r>
    <r>
      <rPr>
        <b/>
        <sz val="11"/>
        <rFont val="Calibri"/>
        <family val="2"/>
        <charset val="238"/>
        <scheme val="minor"/>
      </rPr>
      <t>MODUS LUX</t>
    </r>
    <r>
      <rPr>
        <sz val="11"/>
        <rFont val="Calibri"/>
        <family val="2"/>
        <charset val="238"/>
        <scheme val="minor"/>
      </rPr>
      <t>, ciemny brąz</t>
    </r>
  </si>
  <si>
    <r>
      <t xml:space="preserve">Gniazdo </t>
    </r>
    <r>
      <rPr>
        <b/>
        <sz val="11"/>
        <rFont val="Calibri"/>
        <family val="2"/>
        <charset val="238"/>
        <scheme val="minor"/>
      </rPr>
      <t>UNI ES</t>
    </r>
    <r>
      <rPr>
        <sz val="11"/>
        <rFont val="Calibri"/>
        <family val="2"/>
        <charset val="238"/>
        <scheme val="minor"/>
      </rPr>
      <t>, białe</t>
    </r>
  </si>
  <si>
    <r>
      <t xml:space="preserve">Gniazdo </t>
    </r>
    <r>
      <rPr>
        <b/>
        <sz val="11"/>
        <rFont val="Calibri"/>
        <family val="2"/>
        <charset val="238"/>
        <scheme val="minor"/>
      </rPr>
      <t>UNI ES</t>
    </r>
    <r>
      <rPr>
        <sz val="11"/>
        <rFont val="Calibri"/>
        <family val="2"/>
        <charset val="238"/>
        <scheme val="minor"/>
      </rPr>
      <t>, kremowe</t>
    </r>
  </si>
  <si>
    <r>
      <t xml:space="preserve">Gniazdo </t>
    </r>
    <r>
      <rPr>
        <b/>
        <sz val="11"/>
        <rFont val="Calibri"/>
        <family val="2"/>
        <charset val="238"/>
        <scheme val="minor"/>
      </rPr>
      <t>UNI ES</t>
    </r>
    <r>
      <rPr>
        <sz val="11"/>
        <rFont val="Calibri"/>
        <family val="2"/>
        <charset val="238"/>
        <scheme val="minor"/>
      </rPr>
      <t>, beżowe</t>
    </r>
  </si>
  <si>
    <r>
      <t xml:space="preserve">Gniazdo </t>
    </r>
    <r>
      <rPr>
        <b/>
        <sz val="11"/>
        <rFont val="Calibri"/>
        <family val="2"/>
        <charset val="238"/>
        <scheme val="minor"/>
      </rPr>
      <t>UNI ES</t>
    </r>
    <r>
      <rPr>
        <sz val="11"/>
        <rFont val="Calibri"/>
        <family val="2"/>
        <charset val="238"/>
        <scheme val="minor"/>
      </rPr>
      <t>, czarne</t>
    </r>
  </si>
  <si>
    <r>
      <t xml:space="preserve">Gniazdo </t>
    </r>
    <r>
      <rPr>
        <b/>
        <sz val="11"/>
        <rFont val="Calibri"/>
        <family val="2"/>
        <charset val="238"/>
        <scheme val="minor"/>
      </rPr>
      <t>UNI ES</t>
    </r>
    <r>
      <rPr>
        <sz val="11"/>
        <rFont val="Calibri"/>
        <family val="2"/>
        <charset val="238"/>
        <scheme val="minor"/>
      </rPr>
      <t>, srebrne</t>
    </r>
  </si>
  <si>
    <r>
      <t xml:space="preserve">Gniazdo </t>
    </r>
    <r>
      <rPr>
        <b/>
        <sz val="11"/>
        <rFont val="Calibri"/>
        <family val="2"/>
        <charset val="238"/>
        <scheme val="minor"/>
      </rPr>
      <t>UNI ES</t>
    </r>
    <r>
      <rPr>
        <sz val="11"/>
        <rFont val="Calibri"/>
        <family val="2"/>
        <charset val="238"/>
        <scheme val="minor"/>
      </rPr>
      <t>, jasno szare</t>
    </r>
  </si>
  <si>
    <r>
      <t xml:space="preserve">Gniazdo </t>
    </r>
    <r>
      <rPr>
        <b/>
        <sz val="11"/>
        <rFont val="Calibri"/>
        <family val="2"/>
        <charset val="238"/>
        <scheme val="minor"/>
      </rPr>
      <t>UNI ES</t>
    </r>
    <r>
      <rPr>
        <sz val="11"/>
        <rFont val="Calibri"/>
        <family val="2"/>
        <charset val="238"/>
        <scheme val="minor"/>
      </rPr>
      <t>, ciemno szare</t>
    </r>
  </si>
  <si>
    <r>
      <t xml:space="preserve">Uniwersalna podstawa gniazda </t>
    </r>
    <r>
      <rPr>
        <b/>
        <sz val="11"/>
        <rFont val="Calibri"/>
        <family val="2"/>
        <charset val="238"/>
        <scheme val="minor"/>
      </rPr>
      <t>ATOMIC</t>
    </r>
    <r>
      <rPr>
        <sz val="11"/>
        <rFont val="Calibri"/>
        <family val="2"/>
        <charset val="238"/>
        <scheme val="minor"/>
      </rPr>
      <t xml:space="preserve"> (</t>
    </r>
    <r>
      <rPr>
        <b/>
        <sz val="11"/>
        <rFont val="Calibri"/>
        <family val="2"/>
        <charset val="238"/>
        <scheme val="minor"/>
      </rPr>
      <t>A</t>
    </r>
    <r>
      <rPr>
        <sz val="11"/>
        <rFont val="Calibri"/>
        <family val="2"/>
        <charset val="238"/>
        <scheme val="minor"/>
      </rPr>
      <t>)</t>
    </r>
  </si>
  <si>
    <r>
      <t xml:space="preserve">Adapter gniazda </t>
    </r>
    <r>
      <rPr>
        <b/>
        <sz val="11"/>
        <rFont val="Calibri"/>
        <family val="2"/>
        <charset val="238"/>
        <scheme val="minor"/>
      </rPr>
      <t>ATOMIC</t>
    </r>
    <r>
      <rPr>
        <sz val="11"/>
        <rFont val="Calibri"/>
        <family val="2"/>
        <charset val="238"/>
        <scheme val="minor"/>
      </rPr>
      <t xml:space="preserve"> Berker/B.1, Kwadrat, Moduł oraz S.1 (</t>
    </r>
    <r>
      <rPr>
        <b/>
        <sz val="11"/>
        <rFont val="Calibri"/>
        <family val="2"/>
        <charset val="238"/>
        <scheme val="minor"/>
      </rPr>
      <t>B</t>
    </r>
    <r>
      <rPr>
        <sz val="11"/>
        <rFont val="Calibri"/>
        <family val="2"/>
        <charset val="238"/>
        <scheme val="minor"/>
      </rPr>
      <t>)</t>
    </r>
  </si>
  <si>
    <r>
      <t xml:space="preserve">Adapter gniazda </t>
    </r>
    <r>
      <rPr>
        <b/>
        <sz val="11"/>
        <rFont val="Calibri"/>
        <family val="2"/>
        <charset val="238"/>
        <scheme val="minor"/>
      </rPr>
      <t>ATOMIC</t>
    </r>
    <r>
      <rPr>
        <sz val="11"/>
        <rFont val="Calibri"/>
        <family val="2"/>
        <charset val="238"/>
        <scheme val="minor"/>
      </rPr>
      <t xml:space="preserve"> Legrand/Celiane (</t>
    </r>
    <r>
      <rPr>
        <b/>
        <sz val="11"/>
        <rFont val="Calibri"/>
        <family val="2"/>
        <charset val="238"/>
        <scheme val="minor"/>
      </rPr>
      <t>B</t>
    </r>
    <r>
      <rPr>
        <sz val="11"/>
        <rFont val="Calibri"/>
        <family val="2"/>
        <charset val="238"/>
        <scheme val="minor"/>
      </rPr>
      <t>)</t>
    </r>
  </si>
  <si>
    <r>
      <t xml:space="preserve">Adapter gniazda </t>
    </r>
    <r>
      <rPr>
        <b/>
        <sz val="11"/>
        <rFont val="Calibri"/>
        <family val="2"/>
        <charset val="238"/>
        <scheme val="minor"/>
      </rPr>
      <t xml:space="preserve">ATOMIC </t>
    </r>
    <r>
      <rPr>
        <sz val="11"/>
        <rFont val="Calibri"/>
        <family val="2"/>
        <charset val="238"/>
        <scheme val="minor"/>
      </rPr>
      <t>Legrand Sistena/Valena (</t>
    </r>
    <r>
      <rPr>
        <b/>
        <sz val="11"/>
        <rFont val="Calibri"/>
        <family val="2"/>
        <charset val="238"/>
        <scheme val="minor"/>
      </rPr>
      <t>B</t>
    </r>
    <r>
      <rPr>
        <sz val="11"/>
        <rFont val="Calibri"/>
        <family val="2"/>
        <charset val="238"/>
        <scheme val="minor"/>
      </rPr>
      <t>)</t>
    </r>
  </si>
  <si>
    <r>
      <t xml:space="preserve">Adapter gniazda </t>
    </r>
    <r>
      <rPr>
        <b/>
        <sz val="11"/>
        <rFont val="Calibri"/>
        <family val="2"/>
        <charset val="238"/>
        <scheme val="minor"/>
      </rPr>
      <t xml:space="preserve">ATOMIC </t>
    </r>
    <r>
      <rPr>
        <sz val="11"/>
        <rFont val="Calibri"/>
        <family val="2"/>
        <charset val="238"/>
        <scheme val="minor"/>
      </rPr>
      <t>Vimar/Idea (</t>
    </r>
    <r>
      <rPr>
        <b/>
        <sz val="11"/>
        <rFont val="Calibri"/>
        <family val="2"/>
        <charset val="238"/>
        <scheme val="minor"/>
      </rPr>
      <t>B</t>
    </r>
    <r>
      <rPr>
        <sz val="11"/>
        <rFont val="Calibri"/>
        <family val="2"/>
        <charset val="238"/>
        <scheme val="minor"/>
      </rPr>
      <t>)</t>
    </r>
  </si>
  <si>
    <r>
      <t xml:space="preserve">Adapter gniazda </t>
    </r>
    <r>
      <rPr>
        <b/>
        <sz val="11"/>
        <rFont val="Calibri"/>
        <family val="2"/>
        <charset val="238"/>
        <scheme val="minor"/>
      </rPr>
      <t xml:space="preserve">ATOMIC </t>
    </r>
    <r>
      <rPr>
        <sz val="11"/>
        <rFont val="Calibri"/>
        <family val="2"/>
        <charset val="238"/>
        <scheme val="minor"/>
      </rPr>
      <t>Vimar/Eikon (</t>
    </r>
    <r>
      <rPr>
        <b/>
        <sz val="11"/>
        <rFont val="Calibri"/>
        <family val="2"/>
        <charset val="238"/>
        <scheme val="minor"/>
      </rPr>
      <t>B</t>
    </r>
    <r>
      <rPr>
        <sz val="11"/>
        <rFont val="Calibri"/>
        <family val="2"/>
        <charset val="238"/>
        <scheme val="minor"/>
      </rPr>
      <t>)</t>
    </r>
  </si>
  <si>
    <r>
      <t xml:space="preserve">Adapter gniazda </t>
    </r>
    <r>
      <rPr>
        <b/>
        <sz val="11"/>
        <rFont val="Calibri"/>
        <family val="2"/>
        <charset val="238"/>
        <scheme val="minor"/>
      </rPr>
      <t>ATOMIC</t>
    </r>
    <r>
      <rPr>
        <sz val="11"/>
        <rFont val="Calibri"/>
        <family val="2"/>
        <charset val="238"/>
        <scheme val="minor"/>
      </rPr>
      <t xml:space="preserve"> Vimar/Plana (</t>
    </r>
    <r>
      <rPr>
        <b/>
        <sz val="11"/>
        <rFont val="Calibri"/>
        <family val="2"/>
        <charset val="238"/>
        <scheme val="minor"/>
      </rPr>
      <t>B</t>
    </r>
    <r>
      <rPr>
        <sz val="11"/>
        <rFont val="Calibri"/>
        <family val="2"/>
        <charset val="238"/>
        <scheme val="minor"/>
      </rPr>
      <t>)</t>
    </r>
  </si>
  <si>
    <r>
      <t xml:space="preserve">Adapter gniazda </t>
    </r>
    <r>
      <rPr>
        <b/>
        <sz val="11"/>
        <rFont val="Calibri"/>
        <family val="2"/>
        <charset val="238"/>
        <scheme val="minor"/>
      </rPr>
      <t>ATOMIC</t>
    </r>
    <r>
      <rPr>
        <sz val="11"/>
        <rFont val="Calibri"/>
        <family val="2"/>
        <charset val="238"/>
        <scheme val="minor"/>
      </rPr>
      <t xml:space="preserve"> Schneider/Sedna (</t>
    </r>
    <r>
      <rPr>
        <b/>
        <sz val="11"/>
        <rFont val="Calibri"/>
        <family val="2"/>
        <charset val="238"/>
        <scheme val="minor"/>
      </rPr>
      <t>B</t>
    </r>
    <r>
      <rPr>
        <sz val="11"/>
        <rFont val="Calibri"/>
        <family val="2"/>
        <charset val="238"/>
        <scheme val="minor"/>
      </rPr>
      <t>)</t>
    </r>
  </si>
  <si>
    <r>
      <t xml:space="preserve">Adapter gniazda </t>
    </r>
    <r>
      <rPr>
        <b/>
        <sz val="11"/>
        <rFont val="Calibri"/>
        <family val="2"/>
        <charset val="238"/>
        <scheme val="minor"/>
      </rPr>
      <t>ATOMIC</t>
    </r>
    <r>
      <rPr>
        <sz val="11"/>
        <rFont val="Calibri"/>
        <family val="2"/>
        <charset val="238"/>
        <scheme val="minor"/>
      </rPr>
      <t xml:space="preserve"> Simon (</t>
    </r>
    <r>
      <rPr>
        <b/>
        <sz val="11"/>
        <rFont val="Calibri"/>
        <family val="2"/>
        <charset val="238"/>
        <scheme val="minor"/>
      </rPr>
      <t>B</t>
    </r>
    <r>
      <rPr>
        <sz val="11"/>
        <rFont val="Calibri"/>
        <family val="2"/>
        <charset val="238"/>
        <scheme val="minor"/>
      </rPr>
      <t>)</t>
    </r>
  </si>
  <si>
    <r>
      <t xml:space="preserve">Gniazdo wyrzutowe </t>
    </r>
    <r>
      <rPr>
        <b/>
        <sz val="11"/>
        <rFont val="Calibri"/>
        <family val="2"/>
        <charset val="238"/>
        <scheme val="minor"/>
      </rPr>
      <t>GLOBO</t>
    </r>
    <r>
      <rPr>
        <sz val="11"/>
        <rFont val="Calibri"/>
        <family val="2"/>
        <charset val="238"/>
        <scheme val="minor"/>
      </rPr>
      <t>, białe</t>
    </r>
  </si>
  <si>
    <r>
      <t xml:space="preserve">Gniazdo wyrzutowe </t>
    </r>
    <r>
      <rPr>
        <b/>
        <sz val="11"/>
        <rFont val="Calibri"/>
        <family val="2"/>
        <charset val="238"/>
        <scheme val="minor"/>
      </rPr>
      <t>GLOBO</t>
    </r>
    <r>
      <rPr>
        <sz val="11"/>
        <rFont val="Calibri"/>
        <family val="2"/>
        <charset val="238"/>
        <scheme val="minor"/>
      </rPr>
      <t>, kremowe</t>
    </r>
  </si>
  <si>
    <r>
      <t xml:space="preserve">Gniazdo wyrzutowe </t>
    </r>
    <r>
      <rPr>
        <b/>
        <sz val="11"/>
        <rFont val="Calibri"/>
        <family val="2"/>
        <charset val="238"/>
        <scheme val="minor"/>
      </rPr>
      <t>GLOBO</t>
    </r>
    <r>
      <rPr>
        <sz val="11"/>
        <rFont val="Calibri"/>
        <family val="2"/>
        <charset val="238"/>
        <scheme val="minor"/>
      </rPr>
      <t>, ciemno brązowe</t>
    </r>
  </si>
  <si>
    <r>
      <t xml:space="preserve">Gniazdo wyrzutowe </t>
    </r>
    <r>
      <rPr>
        <b/>
        <sz val="11"/>
        <rFont val="Calibri"/>
        <family val="2"/>
        <charset val="238"/>
        <scheme val="minor"/>
      </rPr>
      <t>GLOBO</t>
    </r>
    <r>
      <rPr>
        <sz val="11"/>
        <rFont val="Calibri"/>
        <family val="2"/>
        <charset val="238"/>
        <scheme val="minor"/>
      </rPr>
      <t>, czarne</t>
    </r>
  </si>
  <si>
    <r>
      <rPr>
        <b/>
        <sz val="11"/>
        <rFont val="Calibri"/>
        <family val="2"/>
        <charset val="238"/>
        <scheme val="minor"/>
      </rPr>
      <t>DustPan</t>
    </r>
    <r>
      <rPr>
        <sz val="11"/>
        <rFont val="Calibri"/>
        <family val="2"/>
        <charset val="238"/>
        <scheme val="minor"/>
      </rPr>
      <t>, biała</t>
    </r>
  </si>
  <si>
    <r>
      <rPr>
        <b/>
        <sz val="11"/>
        <rFont val="Calibri"/>
        <family val="2"/>
        <charset val="238"/>
        <scheme val="minor"/>
      </rPr>
      <t>DustPan</t>
    </r>
    <r>
      <rPr>
        <sz val="11"/>
        <rFont val="Calibri"/>
        <family val="2"/>
        <charset val="238"/>
        <scheme val="minor"/>
      </rPr>
      <t>, czarna</t>
    </r>
  </si>
  <si>
    <r>
      <rPr>
        <b/>
        <sz val="11"/>
        <rFont val="Calibri"/>
        <family val="2"/>
        <charset val="238"/>
        <scheme val="minor"/>
      </rPr>
      <t>DustPan</t>
    </r>
    <r>
      <rPr>
        <sz val="11"/>
        <rFont val="Calibri"/>
        <family val="2"/>
        <charset val="238"/>
        <scheme val="minor"/>
      </rPr>
      <t>, kremowa</t>
    </r>
  </si>
  <si>
    <r>
      <rPr>
        <b/>
        <sz val="11"/>
        <rFont val="Calibri"/>
        <family val="2"/>
        <charset val="238"/>
        <scheme val="minor"/>
      </rPr>
      <t>DustPan</t>
    </r>
    <r>
      <rPr>
        <sz val="11"/>
        <rFont val="Calibri"/>
        <family val="2"/>
        <charset val="238"/>
        <scheme val="minor"/>
      </rPr>
      <t>, stal nierdzewna</t>
    </r>
  </si>
  <si>
    <r>
      <rPr>
        <b/>
        <sz val="11"/>
        <rFont val="Calibri"/>
        <family val="2"/>
        <charset val="238"/>
        <scheme val="minor"/>
      </rPr>
      <t>DustPan</t>
    </r>
    <r>
      <rPr>
        <sz val="11"/>
        <rFont val="Calibri"/>
        <family val="2"/>
        <charset val="238"/>
        <scheme val="minor"/>
      </rPr>
      <t>, miedź antyczna</t>
    </r>
  </si>
  <si>
    <r>
      <rPr>
        <b/>
        <sz val="11"/>
        <rFont val="Calibri"/>
        <family val="2"/>
        <charset val="238"/>
        <scheme val="minor"/>
      </rPr>
      <t>VacPan</t>
    </r>
    <r>
      <rPr>
        <sz val="11"/>
        <rFont val="Calibri"/>
        <family val="2"/>
        <charset val="238"/>
        <scheme val="minor"/>
      </rPr>
      <t>, biała</t>
    </r>
  </si>
  <si>
    <r>
      <rPr>
        <b/>
        <sz val="11"/>
        <rFont val="Calibri"/>
        <family val="2"/>
        <charset val="238"/>
        <scheme val="minor"/>
      </rPr>
      <t>VacPan,</t>
    </r>
    <r>
      <rPr>
        <sz val="11"/>
        <rFont val="Calibri"/>
        <family val="2"/>
        <charset val="238"/>
        <scheme val="minor"/>
      </rPr>
      <t xml:space="preserve"> kremowa</t>
    </r>
  </si>
  <si>
    <r>
      <rPr>
        <b/>
        <sz val="11"/>
        <rFont val="Calibri"/>
        <family val="2"/>
        <charset val="238"/>
        <scheme val="minor"/>
      </rPr>
      <t>VacPan</t>
    </r>
    <r>
      <rPr>
        <sz val="11"/>
        <rFont val="Calibri"/>
        <family val="2"/>
        <charset val="238"/>
        <scheme val="minor"/>
      </rPr>
      <t>, jasno brązowa</t>
    </r>
  </si>
  <si>
    <r>
      <rPr>
        <b/>
        <sz val="11"/>
        <rFont val="Calibri"/>
        <family val="2"/>
        <charset val="238"/>
        <scheme val="minor"/>
      </rPr>
      <t>VacPan</t>
    </r>
    <r>
      <rPr>
        <sz val="11"/>
        <rFont val="Calibri"/>
        <family val="2"/>
        <charset val="238"/>
        <scheme val="minor"/>
      </rPr>
      <t>, ciemno brązowa</t>
    </r>
  </si>
  <si>
    <r>
      <rPr>
        <b/>
        <sz val="11"/>
        <rFont val="Calibri"/>
        <family val="2"/>
        <charset val="238"/>
        <scheme val="minor"/>
      </rPr>
      <t>VacPan</t>
    </r>
    <r>
      <rPr>
        <sz val="11"/>
        <rFont val="Calibri"/>
        <family val="2"/>
        <charset val="238"/>
        <scheme val="minor"/>
      </rPr>
      <t>, czarna</t>
    </r>
  </si>
  <si>
    <r>
      <rPr>
        <b/>
        <sz val="11"/>
        <rFont val="Calibri"/>
        <family val="2"/>
        <charset val="238"/>
        <scheme val="minor"/>
      </rPr>
      <t>VacPan</t>
    </r>
    <r>
      <rPr>
        <sz val="11"/>
        <rFont val="Calibri"/>
        <family val="2"/>
        <charset val="238"/>
        <scheme val="minor"/>
      </rPr>
      <t>, srebrna</t>
    </r>
  </si>
  <si>
    <r>
      <rPr>
        <b/>
        <sz val="11"/>
        <rFont val="Calibri"/>
        <family val="2"/>
        <charset val="238"/>
        <scheme val="minor"/>
      </rPr>
      <t>VacPan</t>
    </r>
    <r>
      <rPr>
        <sz val="11"/>
        <rFont val="Calibri"/>
        <family val="2"/>
        <charset val="238"/>
        <scheme val="minor"/>
      </rPr>
      <t>, szampańska</t>
    </r>
  </si>
  <si>
    <r>
      <t>Ilość na palecie</t>
    </r>
    <r>
      <rPr>
        <b/>
        <sz val="11"/>
        <rFont val="Calibri"/>
        <family val="2"/>
        <charset val="238"/>
        <scheme val="minor"/>
      </rPr>
      <t xml:space="preserve"> 320 szt</t>
    </r>
    <r>
      <rPr>
        <sz val="11"/>
        <rFont val="Calibri"/>
        <family val="2"/>
        <charset val="238"/>
        <scheme val="minor"/>
      </rPr>
      <t>.</t>
    </r>
  </si>
  <si>
    <r>
      <t>Wąż elastyczny dla nietypowych podłączeń (</t>
    </r>
    <r>
      <rPr>
        <b/>
        <sz val="11"/>
        <rFont val="Calibri"/>
        <family val="2"/>
        <charset val="238"/>
        <scheme val="minor"/>
      </rPr>
      <t>25 cm</t>
    </r>
    <r>
      <rPr>
        <sz val="11"/>
        <rFont val="Calibri"/>
        <family val="2"/>
        <charset val="238"/>
        <scheme val="minor"/>
      </rPr>
      <t>)</t>
    </r>
  </si>
  <si>
    <r>
      <t xml:space="preserve">Przedłużka drzwi do kasety gniazda </t>
    </r>
    <r>
      <rPr>
        <b/>
        <sz val="11"/>
        <rFont val="Calibri"/>
        <family val="2"/>
        <charset val="238"/>
        <scheme val="minor"/>
      </rPr>
      <t>Retraflex</t>
    </r>
    <r>
      <rPr>
        <b/>
        <vertAlign val="superscript"/>
        <sz val="11"/>
        <rFont val="Calibri"/>
        <family val="2"/>
        <charset val="238"/>
        <scheme val="minor"/>
      </rPr>
      <t>®</t>
    </r>
    <r>
      <rPr>
        <sz val="11"/>
        <rFont val="Calibri"/>
        <family val="2"/>
        <charset val="238"/>
        <scheme val="minor"/>
      </rPr>
      <t>, 2cm</t>
    </r>
  </si>
  <si>
    <t>94 37 28</t>
  </si>
  <si>
    <t>84 37 34</t>
  </si>
  <si>
    <t>84 37 27</t>
  </si>
  <si>
    <t>Consortes Sp.J.</t>
  </si>
  <si>
    <t>Consortes zastrzega sobie prawo do zmiany cen bez podania przyczyny.</t>
  </si>
  <si>
    <t>Cennik Consortes Sp.J.</t>
  </si>
  <si>
    <t>Consortes Sp.J.
84-123 Rekowo Górne, ul. Lipowa 17
tel. +48 795 575 588, email: zamowienia@cpdp.pl</t>
  </si>
  <si>
    <t xml:space="preserve">Powyższa oferta jest aktualna na dzień przygotowania dokumentu i ważna jest do czasu wyjścia nowego cennika bądź zmian w ofercie Consortes. W ofercie mogą znajdować się produkty objęte promocją w czasie jej  przygotowywania. Oferta nie stanowi oferty handlowej w rozumieniu przepisów Kodeksu Cywilnego, lecz wstępną wycenę,  propozycję sprzedaży określonego produktu. </t>
  </si>
  <si>
    <t>89 81 52</t>
  </si>
  <si>
    <t>89 81 53</t>
  </si>
  <si>
    <t>89 81 54</t>
  </si>
  <si>
    <t>89 99 94</t>
  </si>
  <si>
    <r>
      <t xml:space="preserve">Filtr workowy </t>
    </r>
    <r>
      <rPr>
        <b/>
        <sz val="11"/>
        <color indexed="8"/>
        <rFont val="Calibri"/>
        <family val="2"/>
        <charset val="238"/>
        <scheme val="minor"/>
      </rPr>
      <t>H215-HX7525</t>
    </r>
    <r>
      <rPr>
        <sz val="11"/>
        <color indexed="8"/>
        <rFont val="Calibri"/>
        <family val="2"/>
        <charset val="238"/>
        <scheme val="minor"/>
      </rPr>
      <t xml:space="preserve"> (3 szt.)</t>
    </r>
  </si>
  <si>
    <r>
      <t xml:space="preserve">Filtr workowy </t>
    </r>
    <r>
      <rPr>
        <b/>
        <sz val="11"/>
        <color indexed="8"/>
        <rFont val="Calibri"/>
        <family val="2"/>
        <charset val="238"/>
        <scheme val="minor"/>
      </rPr>
      <t>GS95-GS125</t>
    </r>
    <r>
      <rPr>
        <sz val="11"/>
        <color indexed="8"/>
        <rFont val="Calibri"/>
        <family val="2"/>
        <charset val="238"/>
        <scheme val="minor"/>
      </rPr>
      <t xml:space="preserve"> (3 szt.)</t>
    </r>
  </si>
  <si>
    <r>
      <t xml:space="preserve">Filtr workowy </t>
    </r>
    <r>
      <rPr>
        <b/>
        <sz val="11"/>
        <color indexed="8"/>
        <rFont val="Calibri"/>
        <family val="2"/>
        <charset val="238"/>
        <scheme val="minor"/>
      </rPr>
      <t xml:space="preserve">GS71 </t>
    </r>
    <r>
      <rPr>
        <sz val="11"/>
        <color indexed="8"/>
        <rFont val="Calibri"/>
        <family val="2"/>
        <charset val="238"/>
        <scheme val="minor"/>
      </rPr>
      <t xml:space="preserve"> (4 szt.)</t>
    </r>
  </si>
  <si>
    <t>Filtr do separatora Tradition, wstępny</t>
  </si>
  <si>
    <t>Filtr do separatora Tradition, głowny</t>
  </si>
  <si>
    <r>
      <t xml:space="preserve">Komplet filtrów </t>
    </r>
    <r>
      <rPr>
        <b/>
        <sz val="11"/>
        <color rgb="FF000000"/>
        <rFont val="Calibri"/>
        <family val="2"/>
        <charset val="238"/>
        <scheme val="minor"/>
      </rPr>
      <t>dla modeli E</t>
    </r>
    <r>
      <rPr>
        <sz val="11"/>
        <color indexed="8"/>
        <rFont val="Calibri"/>
        <family val="2"/>
        <charset val="238"/>
        <scheme val="minor"/>
      </rPr>
      <t xml:space="preserve"> (z wyjątkiem E715 i E2015), (1 kpl.)</t>
    </r>
  </si>
  <si>
    <r>
      <t xml:space="preserve">Filtr wstępny </t>
    </r>
    <r>
      <rPr>
        <b/>
        <sz val="11"/>
        <color rgb="FF000000"/>
        <rFont val="Calibri"/>
        <family val="2"/>
        <charset val="238"/>
        <scheme val="minor"/>
      </rPr>
      <t>dla modeli E</t>
    </r>
    <r>
      <rPr>
        <sz val="11"/>
        <color indexed="8"/>
        <rFont val="Calibri"/>
        <family val="2"/>
        <charset val="238"/>
        <scheme val="minor"/>
      </rPr>
      <t xml:space="preserve"> (z wyjątkiem E715 i E2015), (3 szt.)</t>
    </r>
  </si>
  <si>
    <r>
      <t xml:space="preserve">Silnik dla modelu </t>
    </r>
    <r>
      <rPr>
        <b/>
        <sz val="11"/>
        <color indexed="8"/>
        <rFont val="Calibri"/>
        <family val="2"/>
        <charset val="238"/>
        <scheme val="minor"/>
      </rPr>
      <t xml:space="preserve">GS95/GS115 </t>
    </r>
    <r>
      <rPr>
        <sz val="11"/>
        <color indexed="8"/>
        <rFont val="Calibri"/>
        <family val="2"/>
        <charset val="238"/>
        <scheme val="minor"/>
      </rPr>
      <t>[FMTFD56001]</t>
    </r>
  </si>
  <si>
    <r>
      <t xml:space="preserve">Silnik dla modelu </t>
    </r>
    <r>
      <rPr>
        <b/>
        <sz val="11"/>
        <color indexed="8"/>
        <rFont val="Calibri"/>
        <family val="2"/>
        <charset val="238"/>
        <scheme val="minor"/>
      </rPr>
      <t xml:space="preserve">H215 </t>
    </r>
    <r>
      <rPr>
        <sz val="11"/>
        <color indexed="8"/>
        <rFont val="Calibri"/>
        <family val="2"/>
        <charset val="238"/>
        <scheme val="minor"/>
      </rPr>
      <t>[FM99980001]</t>
    </r>
  </si>
  <si>
    <r>
      <t xml:space="preserve">Silnik dla modeli </t>
    </r>
    <r>
      <rPr>
        <b/>
        <sz val="11"/>
        <color indexed="8"/>
        <rFont val="Calibri"/>
        <family val="2"/>
        <charset val="238"/>
        <scheme val="minor"/>
      </rPr>
      <t xml:space="preserve">H/HX615 </t>
    </r>
    <r>
      <rPr>
        <sz val="11"/>
        <color indexed="8"/>
        <rFont val="Calibri"/>
        <family val="2"/>
        <charset val="238"/>
        <scheme val="minor"/>
      </rPr>
      <t>[FM22860001]</t>
    </r>
  </si>
  <si>
    <r>
      <t xml:space="preserve">Silnik dla modelu </t>
    </r>
    <r>
      <rPr>
        <b/>
        <sz val="11"/>
        <color indexed="8"/>
        <rFont val="Calibri"/>
        <family val="2"/>
        <charset val="238"/>
        <scheme val="minor"/>
      </rPr>
      <t xml:space="preserve">H/HX715 </t>
    </r>
    <r>
      <rPr>
        <sz val="11"/>
        <color indexed="8"/>
        <rFont val="Calibri"/>
        <family val="2"/>
        <charset val="238"/>
        <scheme val="minor"/>
      </rPr>
      <t>[FMBP008302]</t>
    </r>
  </si>
  <si>
    <r>
      <t xml:space="preserve">Silnik dla modelu </t>
    </r>
    <r>
      <rPr>
        <b/>
        <sz val="11"/>
        <rFont val="Calibri"/>
        <family val="2"/>
        <charset val="238"/>
        <scheme val="minor"/>
      </rPr>
      <t>H/HX725</t>
    </r>
    <r>
      <rPr>
        <sz val="11"/>
        <rFont val="Calibri"/>
        <family val="2"/>
        <charset val="238"/>
        <scheme val="minor"/>
      </rPr>
      <t xml:space="preserve"> oraz </t>
    </r>
    <r>
      <rPr>
        <b/>
        <sz val="11"/>
        <rFont val="Calibri"/>
        <family val="2"/>
        <charset val="238"/>
        <scheme val="minor"/>
      </rPr>
      <t>HD/HX 7525</t>
    </r>
    <r>
      <rPr>
        <sz val="11"/>
        <rFont val="Calibri"/>
        <family val="2"/>
        <charset val="238"/>
        <scheme val="minor"/>
      </rPr>
      <t xml:space="preserve"> (6,6") [TM258027]</t>
    </r>
  </si>
  <si>
    <r>
      <t xml:space="preserve">Silnik górny dla modelu </t>
    </r>
    <r>
      <rPr>
        <b/>
        <sz val="11"/>
        <rFont val="Calibri"/>
        <family val="2"/>
        <charset val="238"/>
        <scheme val="minor"/>
      </rPr>
      <t>H/HX2025</t>
    </r>
    <r>
      <rPr>
        <sz val="11"/>
        <rFont val="Calibri"/>
        <family val="2"/>
        <charset val="238"/>
        <scheme val="minor"/>
      </rPr>
      <t xml:space="preserve"> [FM62130001]</t>
    </r>
  </si>
  <si>
    <r>
      <t xml:space="preserve">Silnik dla modelu </t>
    </r>
    <r>
      <rPr>
        <b/>
        <sz val="11"/>
        <color indexed="8"/>
        <rFont val="Calibri"/>
        <family val="2"/>
        <charset val="238"/>
        <scheme val="minor"/>
      </rPr>
      <t xml:space="preserve">HD801C/HD850 </t>
    </r>
    <r>
      <rPr>
        <sz val="11"/>
        <color indexed="8"/>
        <rFont val="Calibri"/>
        <family val="2"/>
        <charset val="238"/>
        <scheme val="minor"/>
      </rPr>
      <t>[FM20341201]</t>
    </r>
  </si>
  <si>
    <r>
      <t xml:space="preserve">Silnik górny dla modelu </t>
    </r>
    <r>
      <rPr>
        <b/>
        <sz val="11"/>
        <color indexed="8"/>
        <rFont val="Calibri"/>
        <family val="2"/>
        <charset val="238"/>
        <scheme val="minor"/>
      </rPr>
      <t>DL200SV/DL2011</t>
    </r>
    <r>
      <rPr>
        <sz val="11"/>
        <color indexed="8"/>
        <rFont val="Calibri"/>
        <family val="2"/>
        <charset val="238"/>
        <scheme val="minor"/>
      </rPr>
      <t xml:space="preserve"> [FMCY2003T1] </t>
    </r>
    <r>
      <rPr>
        <b/>
        <sz val="11"/>
        <color rgb="FF000000"/>
        <rFont val="Calibri"/>
        <family val="2"/>
        <charset val="238"/>
        <scheme val="minor"/>
      </rPr>
      <t>&lt;*</t>
    </r>
  </si>
  <si>
    <r>
      <t xml:space="preserve">Silnik dolny dla modelu </t>
    </r>
    <r>
      <rPr>
        <b/>
        <sz val="11"/>
        <color indexed="8"/>
        <rFont val="Calibri"/>
        <family val="2"/>
        <charset val="238"/>
        <scheme val="minor"/>
      </rPr>
      <t>DL200SV/DL2011</t>
    </r>
    <r>
      <rPr>
        <sz val="11"/>
        <color indexed="8"/>
        <rFont val="Calibri"/>
        <family val="2"/>
        <charset val="238"/>
        <scheme val="minor"/>
      </rPr>
      <t xml:space="preserve"> [TMCY2003] </t>
    </r>
    <r>
      <rPr>
        <b/>
        <sz val="11"/>
        <color rgb="FF000000"/>
        <rFont val="Calibri"/>
        <family val="2"/>
        <charset val="238"/>
        <scheme val="minor"/>
      </rPr>
      <t>&lt;</t>
    </r>
    <r>
      <rPr>
        <sz val="11"/>
        <color indexed="8"/>
        <rFont val="Calibri"/>
        <family val="2"/>
        <charset val="238"/>
        <scheme val="minor"/>
      </rPr>
      <t>*</t>
    </r>
  </si>
  <si>
    <r>
      <t xml:space="preserve">Silnik dla modelu </t>
    </r>
    <r>
      <rPr>
        <b/>
        <sz val="11"/>
        <color rgb="FF000000"/>
        <rFont val="Calibri"/>
        <family val="2"/>
        <charset val="238"/>
        <scheme val="minor"/>
      </rPr>
      <t>DL200SIL</t>
    </r>
    <r>
      <rPr>
        <sz val="11"/>
        <color indexed="8"/>
        <rFont val="Calibri"/>
        <family val="2"/>
        <charset val="238"/>
        <scheme val="minor"/>
      </rPr>
      <t xml:space="preserve"> [TM659000]</t>
    </r>
  </si>
  <si>
    <r>
      <t>Uszczelka pod silnik</t>
    </r>
    <r>
      <rPr>
        <b/>
        <sz val="11"/>
        <color indexed="8"/>
        <rFont val="Calibri"/>
        <family val="2"/>
        <charset val="238"/>
        <scheme val="minor"/>
      </rPr>
      <t xml:space="preserve"> </t>
    </r>
    <r>
      <rPr>
        <sz val="11"/>
        <color indexed="8"/>
        <rFont val="Calibri"/>
        <family val="2"/>
        <charset val="238"/>
        <scheme val="minor"/>
      </rPr>
      <t>[GASCUT20R]</t>
    </r>
  </si>
  <si>
    <t>83 50 43</t>
  </si>
  <si>
    <t>Uszczelka pod silnik [GASCUT28R]</t>
  </si>
  <si>
    <t>Uszczelka pod silnik [GASCUT04]</t>
  </si>
  <si>
    <r>
      <t xml:space="preserve">Silnik dla modelu </t>
    </r>
    <r>
      <rPr>
        <b/>
        <sz val="11"/>
        <rFont val="Calibri"/>
        <family val="2"/>
        <charset val="238"/>
        <scheme val="minor"/>
      </rPr>
      <t>E/DL103</t>
    </r>
    <r>
      <rPr>
        <sz val="11"/>
        <rFont val="Calibri"/>
        <family val="2"/>
        <charset val="238"/>
        <scheme val="minor"/>
      </rPr>
      <t xml:space="preserve"> [TM712300]</t>
    </r>
  </si>
  <si>
    <r>
      <t xml:space="preserve">Szczotki silnika </t>
    </r>
    <r>
      <rPr>
        <b/>
        <sz val="11"/>
        <color rgb="FF000000"/>
        <rFont val="Calibri"/>
        <family val="2"/>
        <charset val="238"/>
        <scheme val="minor"/>
      </rPr>
      <t>Domel</t>
    </r>
  </si>
  <si>
    <t>83 09 91</t>
  </si>
  <si>
    <r>
      <t xml:space="preserve">Kompletna rękojeść </t>
    </r>
    <r>
      <rPr>
        <b/>
        <sz val="11"/>
        <color rgb="FF000000"/>
        <rFont val="Calibri"/>
        <family val="2"/>
        <charset val="238"/>
        <scheme val="minor"/>
      </rPr>
      <t>DataSync</t>
    </r>
    <r>
      <rPr>
        <sz val="11"/>
        <color indexed="8"/>
        <rFont val="Calibri"/>
        <family val="2"/>
        <charset val="238"/>
        <scheme val="minor"/>
      </rPr>
      <t>[TBOPOI939]</t>
    </r>
  </si>
  <si>
    <r>
      <t xml:space="preserve">Wyświetlacz LCD </t>
    </r>
    <r>
      <rPr>
        <b/>
        <sz val="11"/>
        <color rgb="FF000000"/>
        <rFont val="Calibri"/>
        <family val="2"/>
        <charset val="238"/>
        <scheme val="minor"/>
      </rPr>
      <t>(seria HX)</t>
    </r>
    <r>
      <rPr>
        <sz val="11"/>
        <color indexed="8"/>
        <rFont val="Calibri"/>
        <family val="2"/>
        <charset val="238"/>
        <scheme val="minor"/>
      </rPr>
      <t xml:space="preserve"> [ELELCD-61]</t>
    </r>
  </si>
  <si>
    <r>
      <t xml:space="preserve">Wyświetlacz LCD </t>
    </r>
    <r>
      <rPr>
        <b/>
        <sz val="11"/>
        <color rgb="FF000000"/>
        <rFont val="Calibri"/>
        <family val="2"/>
        <charset val="238"/>
        <scheme val="minor"/>
      </rPr>
      <t>(seria DL)</t>
    </r>
    <r>
      <rPr>
        <sz val="11"/>
        <color indexed="8"/>
        <rFont val="Calibri"/>
        <family val="2"/>
        <charset val="238"/>
        <scheme val="minor"/>
      </rPr>
      <t xml:space="preserve"> [ELELCD-60]</t>
    </r>
  </si>
  <si>
    <r>
      <t xml:space="preserve">Wyświetlacz LCD </t>
    </r>
    <r>
      <rPr>
        <b/>
        <sz val="11"/>
        <color rgb="FF000000"/>
        <rFont val="Calibri"/>
        <family val="2"/>
        <charset val="238"/>
        <scheme val="minor"/>
      </rPr>
      <t>(seria GX)</t>
    </r>
    <r>
      <rPr>
        <sz val="11"/>
        <color indexed="8"/>
        <rFont val="Calibri"/>
        <family val="2"/>
        <charset val="238"/>
        <scheme val="minor"/>
      </rPr>
      <t xml:space="preserve"> [ELELCD-62]</t>
    </r>
  </si>
  <si>
    <r>
      <t xml:space="preserve">Wyświetlacz LCD </t>
    </r>
    <r>
      <rPr>
        <b/>
        <sz val="11"/>
        <color rgb="FF000000"/>
        <rFont val="Calibri"/>
        <family val="2"/>
        <charset val="238"/>
        <scheme val="minor"/>
      </rPr>
      <t>(seria DL)</t>
    </r>
    <r>
      <rPr>
        <sz val="11"/>
        <color indexed="8"/>
        <rFont val="Calibri"/>
        <family val="2"/>
        <charset val="238"/>
        <scheme val="minor"/>
      </rPr>
      <t xml:space="preserve"> [ELELCD-63]</t>
    </r>
  </si>
  <si>
    <r>
      <t>Membrana sterująca</t>
    </r>
    <r>
      <rPr>
        <b/>
        <sz val="11"/>
        <color rgb="FF000000"/>
        <rFont val="Calibri"/>
        <family val="2"/>
        <charset val="238"/>
        <scheme val="minor"/>
      </rPr>
      <t xml:space="preserve"> (seria HD/HX)</t>
    </r>
    <r>
      <rPr>
        <sz val="11"/>
        <color indexed="8"/>
        <rFont val="Calibri"/>
        <family val="2"/>
        <charset val="238"/>
        <scheme val="minor"/>
      </rPr>
      <t xml:space="preserve"> [ELEMEM63]</t>
    </r>
  </si>
  <si>
    <r>
      <t xml:space="preserve">Konektor </t>
    </r>
    <r>
      <rPr>
        <b/>
        <sz val="11"/>
        <color rgb="FF000000"/>
        <rFont val="Calibri"/>
        <family val="2"/>
        <charset val="238"/>
        <scheme val="minor"/>
      </rPr>
      <t>(seria HD/HX)</t>
    </r>
    <r>
      <rPr>
        <sz val="11"/>
        <color indexed="8"/>
        <rFont val="Calibri"/>
        <family val="2"/>
        <charset val="238"/>
        <scheme val="minor"/>
      </rPr>
      <t xml:space="preserve"> [ELEFIL61]</t>
    </r>
  </si>
  <si>
    <r>
      <t xml:space="preserve">Kompletna rękojeść </t>
    </r>
    <r>
      <rPr>
        <b/>
        <sz val="11"/>
        <color rgb="FF000000"/>
        <rFont val="Calibri"/>
        <family val="2"/>
        <charset val="238"/>
        <scheme val="minor"/>
      </rPr>
      <t>On/Off</t>
    </r>
    <r>
      <rPr>
        <sz val="11"/>
        <color indexed="8"/>
        <rFont val="Calibri"/>
        <family val="2"/>
        <charset val="238"/>
        <scheme val="minor"/>
      </rPr>
      <t xml:space="preserve"> [TBOPOI35C]</t>
    </r>
  </si>
  <si>
    <r>
      <t xml:space="preserve">Obudowa rękojeści </t>
    </r>
    <r>
      <rPr>
        <b/>
        <sz val="11"/>
        <color rgb="FF000000"/>
        <rFont val="Calibri"/>
        <family val="2"/>
        <charset val="238"/>
        <scheme val="minor"/>
      </rPr>
      <t>Modern</t>
    </r>
    <r>
      <rPr>
        <sz val="11"/>
        <color indexed="8"/>
        <rFont val="Calibri"/>
        <family val="2"/>
        <charset val="238"/>
        <scheme val="minor"/>
      </rPr>
      <t xml:space="preserve"> [TBOPOI35]</t>
    </r>
  </si>
  <si>
    <r>
      <t xml:space="preserve">Panel z przełącznikiem dla rękojeści </t>
    </r>
    <r>
      <rPr>
        <b/>
        <sz val="11"/>
        <rFont val="Calibri"/>
        <family val="2"/>
        <charset val="238"/>
        <scheme val="minor"/>
      </rPr>
      <t>Modern On/Of</t>
    </r>
    <r>
      <rPr>
        <sz val="11"/>
        <rFont val="Calibri"/>
        <family val="2"/>
        <charset val="238"/>
        <scheme val="minor"/>
      </rPr>
      <t>f [TBOPOAO49]</t>
    </r>
  </si>
  <si>
    <r>
      <t xml:space="preserve">Przełącznik On/Off rękojeści </t>
    </r>
    <r>
      <rPr>
        <b/>
        <sz val="11"/>
        <color rgb="FF000000"/>
        <rFont val="Calibri"/>
        <family val="2"/>
        <charset val="238"/>
        <scheme val="minor"/>
      </rPr>
      <t>Modern</t>
    </r>
    <r>
      <rPr>
        <sz val="11"/>
        <color indexed="8"/>
        <rFont val="Calibri"/>
        <family val="2"/>
        <charset val="238"/>
        <scheme val="minor"/>
      </rPr>
      <t xml:space="preserve"> [TBOSWI15B]</t>
    </r>
  </si>
  <si>
    <r>
      <t xml:space="preserve">Końcówka węża </t>
    </r>
    <r>
      <rPr>
        <b/>
        <sz val="11"/>
        <color rgb="FF000000"/>
        <rFont val="Calibri"/>
        <family val="2"/>
        <charset val="238"/>
        <scheme val="minor"/>
      </rPr>
      <t>Moden/DataSync</t>
    </r>
    <r>
      <rPr>
        <sz val="11"/>
        <color indexed="8"/>
        <rFont val="Calibri"/>
        <family val="2"/>
        <charset val="238"/>
        <scheme val="minor"/>
      </rPr>
      <t xml:space="preserve"> [TBADABS13]</t>
    </r>
  </si>
  <si>
    <r>
      <t xml:space="preserve">Rękojeść węża </t>
    </r>
    <r>
      <rPr>
        <b/>
        <sz val="11"/>
        <color rgb="FF000000"/>
        <rFont val="Calibri"/>
        <family val="2"/>
        <charset val="238"/>
        <scheme val="minor"/>
      </rPr>
      <t>Ergo</t>
    </r>
    <r>
      <rPr>
        <sz val="11"/>
        <color indexed="8"/>
        <rFont val="Calibri"/>
        <family val="2"/>
        <charset val="238"/>
        <scheme val="minor"/>
      </rPr>
      <t xml:space="preserve"> - na wcisk</t>
    </r>
  </si>
  <si>
    <r>
      <t xml:space="preserve">Rękojeść węża </t>
    </r>
    <r>
      <rPr>
        <b/>
        <sz val="11"/>
        <color rgb="FF000000"/>
        <rFont val="Calibri"/>
        <family val="2"/>
        <charset val="238"/>
        <scheme val="minor"/>
      </rPr>
      <t>Ergo</t>
    </r>
    <r>
      <rPr>
        <sz val="11"/>
        <color indexed="8"/>
        <rFont val="Calibri"/>
        <family val="2"/>
        <charset val="238"/>
        <scheme val="minor"/>
      </rPr>
      <t xml:space="preserve"> - na klips</t>
    </r>
  </si>
  <si>
    <r>
      <t xml:space="preserve">Końcówka obrotowa węża </t>
    </r>
    <r>
      <rPr>
        <b/>
        <sz val="11"/>
        <color rgb="FF000000"/>
        <rFont val="Calibri"/>
        <family val="2"/>
        <charset val="238"/>
        <scheme val="minor"/>
      </rPr>
      <t>Ergo</t>
    </r>
  </si>
  <si>
    <r>
      <t xml:space="preserve">Przełącznik gniazda </t>
    </r>
    <r>
      <rPr>
        <b/>
        <sz val="11"/>
        <rFont val="Calibri"/>
        <family val="2"/>
        <charset val="238"/>
        <scheme val="minor"/>
      </rPr>
      <t>Retraflex®</t>
    </r>
    <r>
      <rPr>
        <sz val="11"/>
        <rFont val="Calibri"/>
        <family val="2"/>
        <charset val="238"/>
        <scheme val="minor"/>
      </rPr>
      <t xml:space="preserve"> [ITRET002]</t>
    </r>
  </si>
  <si>
    <r>
      <t xml:space="preserve">Końcówka węża </t>
    </r>
    <r>
      <rPr>
        <b/>
        <sz val="11"/>
        <color rgb="FF000000"/>
        <rFont val="Calibri"/>
        <family val="2"/>
        <charset val="238"/>
        <scheme val="minor"/>
      </rPr>
      <t xml:space="preserve">Retraflex® </t>
    </r>
    <r>
      <rPr>
        <sz val="11"/>
        <color rgb="FF000000"/>
        <rFont val="Calibri"/>
        <family val="2"/>
        <charset val="238"/>
        <scheme val="minor"/>
      </rPr>
      <t>dla węża z pokrowcem</t>
    </r>
    <r>
      <rPr>
        <sz val="11"/>
        <color indexed="8"/>
        <rFont val="Calibri"/>
        <family val="2"/>
        <charset val="238"/>
        <scheme val="minor"/>
      </rPr>
      <t xml:space="preserve"> [IT202137]</t>
    </r>
  </si>
  <si>
    <r>
      <t xml:space="preserve">Przyłącze rękojeści węża </t>
    </r>
    <r>
      <rPr>
        <b/>
        <sz val="11"/>
        <color rgb="FF000000"/>
        <rFont val="Calibri"/>
        <family val="2"/>
        <charset val="238"/>
        <scheme val="minor"/>
      </rPr>
      <t>Retraflex®</t>
    </r>
    <r>
      <rPr>
        <sz val="11"/>
        <color indexed="8"/>
        <rFont val="Calibri"/>
        <family val="2"/>
        <charset val="238"/>
        <scheme val="minor"/>
      </rPr>
      <t xml:space="preserve"> [IT202130]</t>
    </r>
  </si>
  <si>
    <r>
      <t xml:space="preserve">Mechanizm kasety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 xml:space="preserve"> [ITRET023]</t>
    </r>
  </si>
  <si>
    <r>
      <t xml:space="preserve">Mechanizm kasety </t>
    </r>
    <r>
      <rPr>
        <b/>
        <sz val="11"/>
        <rFont val="Calibri"/>
        <family val="2"/>
        <charset val="238"/>
        <scheme val="minor"/>
      </rPr>
      <t>Retraflex</t>
    </r>
    <r>
      <rPr>
        <b/>
        <vertAlign val="superscript"/>
        <sz val="11"/>
        <rFont val="Calibri"/>
        <family val="2"/>
        <charset val="238"/>
        <scheme val="minor"/>
      </rPr>
      <t>®</t>
    </r>
    <r>
      <rPr>
        <sz val="11"/>
        <rFont val="Calibri"/>
        <family val="2"/>
        <charset val="238"/>
        <scheme val="minor"/>
      </rPr>
      <t xml:space="preserve"> II [ITRET223]</t>
    </r>
  </si>
  <si>
    <r>
      <t xml:space="preserve">Uszczelka kasety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 xml:space="preserve">® </t>
    </r>
    <r>
      <rPr>
        <sz val="11"/>
        <color rgb="FF000000"/>
        <rFont val="Calibri"/>
        <family val="2"/>
        <charset val="238"/>
        <scheme val="minor"/>
      </rPr>
      <t>[ITRET016]</t>
    </r>
  </si>
  <si>
    <r>
      <t xml:space="preserve">Uszczelka kasety </t>
    </r>
    <r>
      <rPr>
        <b/>
        <sz val="11"/>
        <rFont val="Calibri"/>
        <family val="2"/>
        <charset val="238"/>
        <scheme val="minor"/>
      </rPr>
      <t>Retraflex</t>
    </r>
    <r>
      <rPr>
        <b/>
        <vertAlign val="superscript"/>
        <sz val="11"/>
        <rFont val="Calibri"/>
        <family val="2"/>
        <charset val="238"/>
        <scheme val="minor"/>
      </rPr>
      <t>®</t>
    </r>
    <r>
      <rPr>
        <sz val="11"/>
        <rFont val="Calibri"/>
        <family val="2"/>
        <charset val="238"/>
        <scheme val="minor"/>
      </rPr>
      <t xml:space="preserve"> II [ITER216]</t>
    </r>
  </si>
  <si>
    <r>
      <t xml:space="preserve">Opaska zaciskowa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 xml:space="preserve"> [TFATTAVA]</t>
    </r>
  </si>
  <si>
    <r>
      <t xml:space="preserve">Komplet filtrów </t>
    </r>
    <r>
      <rPr>
        <b/>
        <sz val="11"/>
        <color rgb="FF000000"/>
        <rFont val="Calibri"/>
        <family val="2"/>
        <charset val="238"/>
        <scheme val="minor"/>
      </rPr>
      <t>dla modeli DL</t>
    </r>
    <r>
      <rPr>
        <sz val="11"/>
        <color indexed="8"/>
        <rFont val="Calibri"/>
        <family val="2"/>
        <charset val="238"/>
        <scheme val="minor"/>
      </rPr>
      <t xml:space="preserve"> oraz E715 i E2015, (1 kpl)</t>
    </r>
  </si>
  <si>
    <r>
      <t xml:space="preserve">Filtr wstępny </t>
    </r>
    <r>
      <rPr>
        <b/>
        <sz val="11"/>
        <color rgb="FF000000"/>
        <rFont val="Calibri"/>
        <family val="2"/>
        <charset val="238"/>
        <scheme val="minor"/>
      </rPr>
      <t>dla</t>
    </r>
    <r>
      <rPr>
        <sz val="11"/>
        <color indexed="8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2"/>
        <charset val="238"/>
        <scheme val="minor"/>
      </rPr>
      <t>modeli DL</t>
    </r>
    <r>
      <rPr>
        <sz val="11"/>
        <color indexed="8"/>
        <rFont val="Calibri"/>
        <family val="2"/>
        <charset val="238"/>
        <scheme val="minor"/>
      </rPr>
      <t xml:space="preserve"> oraz E715 i E2015, (3 szt.)</t>
    </r>
  </si>
  <si>
    <r>
      <t xml:space="preserve">Filtr workowy </t>
    </r>
    <r>
      <rPr>
        <b/>
        <sz val="11"/>
        <color indexed="8"/>
        <rFont val="Calibri"/>
        <family val="2"/>
        <charset val="238"/>
        <scheme val="minor"/>
      </rPr>
      <t xml:space="preserve">DV60 </t>
    </r>
    <r>
      <rPr>
        <sz val="11"/>
        <color rgb="FF000000"/>
        <rFont val="Calibri"/>
        <family val="2"/>
        <charset val="238"/>
        <scheme val="minor"/>
      </rPr>
      <t>oraz</t>
    </r>
    <r>
      <rPr>
        <b/>
        <sz val="11"/>
        <color indexed="8"/>
        <rFont val="Calibri"/>
        <family val="2"/>
        <charset val="238"/>
        <scheme val="minor"/>
      </rPr>
      <t xml:space="preserve"> SV50/60/70 </t>
    </r>
    <r>
      <rPr>
        <sz val="11"/>
        <color rgb="FF000000"/>
        <rFont val="Calibri"/>
        <family val="2"/>
        <charset val="238"/>
        <scheme val="minor"/>
      </rPr>
      <t>(3szt.)</t>
    </r>
  </si>
  <si>
    <r>
      <t xml:space="preserve">Jednostka Centralna </t>
    </r>
    <r>
      <rPr>
        <b/>
        <sz val="11"/>
        <rFont val="Calibri"/>
        <family val="2"/>
        <charset val="238"/>
        <scheme val="minor"/>
      </rPr>
      <t>CycloVac GS95</t>
    </r>
  </si>
  <si>
    <r>
      <t xml:space="preserve">Jednostka Centralna </t>
    </r>
    <r>
      <rPr>
        <b/>
        <sz val="11"/>
        <rFont val="Calibri"/>
        <family val="2"/>
        <charset val="238"/>
        <scheme val="minor"/>
      </rPr>
      <t>CycloVac GS125</t>
    </r>
  </si>
  <si>
    <r>
      <t xml:space="preserve">Jednostka Centralna </t>
    </r>
    <r>
      <rPr>
        <b/>
        <sz val="11"/>
        <rFont val="Calibri"/>
        <family val="2"/>
        <charset val="238"/>
        <scheme val="minor"/>
      </rPr>
      <t>CycloVac H215</t>
    </r>
  </si>
  <si>
    <r>
      <t xml:space="preserve">Jednostka Centralna </t>
    </r>
    <r>
      <rPr>
        <b/>
        <sz val="11"/>
        <rFont val="Calibri"/>
        <family val="2"/>
        <charset val="238"/>
        <scheme val="minor"/>
      </rPr>
      <t>CycloVac H615</t>
    </r>
  </si>
  <si>
    <r>
      <t xml:space="preserve">Jednostka Centralna </t>
    </r>
    <r>
      <rPr>
        <b/>
        <sz val="11"/>
        <rFont val="Calibri"/>
        <family val="2"/>
        <charset val="238"/>
        <scheme val="minor"/>
      </rPr>
      <t>CycloVac H725</t>
    </r>
  </si>
  <si>
    <r>
      <t xml:space="preserve">Jednostka Centralna </t>
    </r>
    <r>
      <rPr>
        <b/>
        <sz val="11"/>
        <rFont val="Calibri"/>
        <family val="2"/>
        <charset val="238"/>
        <scheme val="minor"/>
      </rPr>
      <t>CycloVac H2025</t>
    </r>
  </si>
  <si>
    <r>
      <t xml:space="preserve">Jednostka Centralna </t>
    </r>
    <r>
      <rPr>
        <b/>
        <sz val="11"/>
        <rFont val="Calibri"/>
        <family val="2"/>
        <charset val="238"/>
        <scheme val="minor"/>
      </rPr>
      <t>CycloVac HD801C</t>
    </r>
  </si>
  <si>
    <r>
      <t xml:space="preserve">Jednostka Centralna </t>
    </r>
    <r>
      <rPr>
        <b/>
        <sz val="11"/>
        <rFont val="Calibri"/>
        <family val="2"/>
        <charset val="238"/>
        <scheme val="minor"/>
      </rPr>
      <t>CycloVac HD7525</t>
    </r>
  </si>
  <si>
    <r>
      <t xml:space="preserve">Jednostka Centralna </t>
    </r>
    <r>
      <rPr>
        <b/>
        <sz val="11"/>
        <rFont val="Calibri"/>
        <family val="2"/>
        <charset val="238"/>
        <scheme val="minor"/>
      </rPr>
      <t>CycloVac HX615</t>
    </r>
  </si>
  <si>
    <r>
      <t xml:space="preserve">Jednostka Centralna </t>
    </r>
    <r>
      <rPr>
        <b/>
        <sz val="11"/>
        <rFont val="Calibri"/>
        <family val="2"/>
        <charset val="238"/>
        <scheme val="minor"/>
      </rPr>
      <t>CycloVac HX725</t>
    </r>
  </si>
  <si>
    <r>
      <t xml:space="preserve">Jednostka Centralna </t>
    </r>
    <r>
      <rPr>
        <b/>
        <sz val="11"/>
        <rFont val="Calibri"/>
        <family val="2"/>
        <charset val="238"/>
        <scheme val="minor"/>
      </rPr>
      <t>CycloVac HX2015</t>
    </r>
  </si>
  <si>
    <r>
      <t xml:space="preserve">Jednostka Centralna </t>
    </r>
    <r>
      <rPr>
        <b/>
        <sz val="11"/>
        <rFont val="Calibri"/>
        <family val="2"/>
        <charset val="238"/>
        <scheme val="minor"/>
      </rPr>
      <t>CycloVac HX7525</t>
    </r>
  </si>
  <si>
    <t>Zestawy promocyjne CycloVac</t>
  </si>
  <si>
    <t>Odkurzacze Centralne CycloVac</t>
  </si>
  <si>
    <t>Odkurzacze Centralne CycloVac do zastosowań komercyjnych</t>
  </si>
  <si>
    <r>
      <t xml:space="preserve">Zestaw wąż ssący </t>
    </r>
    <r>
      <rPr>
        <b/>
        <sz val="11"/>
        <color rgb="FF000000"/>
        <rFont val="Calibri"/>
        <family val="2"/>
        <charset val="238"/>
        <scheme val="minor"/>
      </rPr>
      <t xml:space="preserve">CycloVac On/Off </t>
    </r>
    <r>
      <rPr>
        <sz val="11"/>
        <color rgb="FF000000"/>
        <rFont val="Calibri"/>
        <family val="2"/>
        <charset val="238"/>
        <scheme val="minor"/>
      </rPr>
      <t>9m</t>
    </r>
    <r>
      <rPr>
        <b/>
        <sz val="11"/>
        <color rgb="FF000000"/>
        <rFont val="Calibri"/>
        <family val="2"/>
        <charset val="238"/>
        <scheme val="minor"/>
      </rPr>
      <t xml:space="preserve"> </t>
    </r>
    <r>
      <rPr>
        <sz val="11"/>
        <color indexed="8"/>
        <rFont val="Calibri"/>
        <family val="2"/>
        <charset val="238"/>
        <scheme val="minor"/>
      </rPr>
      <t>z nadajnikiem i odbiornikiem</t>
    </r>
  </si>
  <si>
    <r>
      <t xml:space="preserve">Wąż ssący </t>
    </r>
    <r>
      <rPr>
        <b/>
        <sz val="11"/>
        <color rgb="FF000000"/>
        <rFont val="Calibri"/>
        <family val="2"/>
        <charset val="238"/>
        <scheme val="minor"/>
      </rPr>
      <t xml:space="preserve">CycloVac On/Off </t>
    </r>
    <r>
      <rPr>
        <sz val="11"/>
        <color rgb="FF000000"/>
        <rFont val="Calibri"/>
        <family val="2"/>
        <charset val="238"/>
        <scheme val="minor"/>
      </rPr>
      <t>9m</t>
    </r>
    <r>
      <rPr>
        <sz val="11"/>
        <color indexed="8"/>
        <rFont val="Calibri"/>
        <family val="2"/>
        <charset val="238"/>
        <scheme val="minor"/>
      </rPr>
      <t xml:space="preserve"> z nadajnikiem</t>
    </r>
  </si>
  <si>
    <r>
      <t xml:space="preserve">Rura teleskopowa stalowa </t>
    </r>
    <r>
      <rPr>
        <b/>
        <sz val="11"/>
        <rFont val="Calibri"/>
        <family val="2"/>
        <charset val="238"/>
        <scheme val="minor"/>
      </rPr>
      <t>CycloVac mocowanie na klips</t>
    </r>
  </si>
  <si>
    <r>
      <t xml:space="preserve">Turbo-szczotka </t>
    </r>
    <r>
      <rPr>
        <b/>
        <sz val="11"/>
        <color indexed="8"/>
        <rFont val="Calibri"/>
        <family val="2"/>
        <charset val="238"/>
        <scheme val="minor"/>
      </rPr>
      <t xml:space="preserve">CycloVac </t>
    </r>
    <r>
      <rPr>
        <sz val="11"/>
        <color indexed="8"/>
        <rFont val="Calibri"/>
        <family val="2"/>
        <charset val="238"/>
        <scheme val="minor"/>
      </rPr>
      <t>Turbocat Zoom</t>
    </r>
  </si>
  <si>
    <r>
      <t xml:space="preserve">Turbo-szczotka </t>
    </r>
    <r>
      <rPr>
        <b/>
        <sz val="11"/>
        <color indexed="8"/>
        <rFont val="Calibri"/>
        <family val="2"/>
        <charset val="238"/>
        <scheme val="minor"/>
      </rPr>
      <t>CycloVac</t>
    </r>
  </si>
  <si>
    <r>
      <t xml:space="preserve">Mała Turbo-szczotka </t>
    </r>
    <r>
      <rPr>
        <b/>
        <sz val="11"/>
        <color indexed="8"/>
        <rFont val="Calibri"/>
        <family val="2"/>
        <charset val="238"/>
        <scheme val="minor"/>
      </rPr>
      <t>CycloVac</t>
    </r>
  </si>
  <si>
    <r>
      <t xml:space="preserve">Szczotka </t>
    </r>
    <r>
      <rPr>
        <b/>
        <sz val="11"/>
        <color rgb="FF000000"/>
        <rFont val="Calibri"/>
        <family val="2"/>
        <charset val="238"/>
        <scheme val="minor"/>
      </rPr>
      <t>CycloVac</t>
    </r>
    <r>
      <rPr>
        <sz val="11"/>
        <color indexed="8"/>
        <rFont val="Calibri"/>
        <family val="2"/>
        <charset val="238"/>
        <scheme val="minor"/>
      </rPr>
      <t xml:space="preserve"> dwufunkcyjna</t>
    </r>
    <r>
      <rPr>
        <b/>
        <sz val="11"/>
        <color indexed="8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(30cm)</t>
    </r>
  </si>
  <si>
    <r>
      <t xml:space="preserve">Szczotka </t>
    </r>
    <r>
      <rPr>
        <b/>
        <sz val="11"/>
        <color indexed="8"/>
        <rFont val="Calibri"/>
        <family val="2"/>
        <charset val="238"/>
        <scheme val="minor"/>
      </rPr>
      <t>CycloVac</t>
    </r>
    <r>
      <rPr>
        <sz val="11"/>
        <color indexed="8"/>
        <rFont val="Calibri"/>
        <family val="2"/>
        <charset val="238"/>
        <scheme val="minor"/>
      </rPr>
      <t xml:space="preserve"> do podłóg z kółeczkami (35cm)</t>
    </r>
  </si>
  <si>
    <r>
      <t xml:space="preserve">Szczotka </t>
    </r>
    <r>
      <rPr>
        <b/>
        <sz val="11"/>
        <color indexed="8"/>
        <rFont val="Calibri"/>
        <family val="2"/>
        <charset val="238"/>
        <scheme val="minor"/>
      </rPr>
      <t>CycloVac</t>
    </r>
    <r>
      <rPr>
        <sz val="11"/>
        <color indexed="8"/>
        <rFont val="Calibri"/>
        <family val="2"/>
        <charset val="238"/>
        <scheme val="minor"/>
      </rPr>
      <t xml:space="preserve"> do podłóg (30cm)</t>
    </r>
  </si>
  <si>
    <r>
      <t xml:space="preserve">Szczotka </t>
    </r>
    <r>
      <rPr>
        <b/>
        <sz val="11"/>
        <color indexed="8"/>
        <rFont val="Calibri"/>
        <family val="2"/>
        <charset val="238"/>
        <scheme val="minor"/>
      </rPr>
      <t>CycloVac</t>
    </r>
    <r>
      <rPr>
        <sz val="11"/>
        <color indexed="8"/>
        <rFont val="Calibri"/>
        <family val="2"/>
        <charset val="238"/>
        <scheme val="minor"/>
      </rPr>
      <t xml:space="preserve"> do dywanów (30cm)</t>
    </r>
  </si>
  <si>
    <r>
      <t xml:space="preserve">Szczotka </t>
    </r>
    <r>
      <rPr>
        <b/>
        <sz val="11"/>
        <color indexed="8"/>
        <rFont val="Calibri"/>
        <family val="2"/>
        <charset val="238"/>
        <scheme val="minor"/>
      </rPr>
      <t>CycloVac</t>
    </r>
    <r>
      <rPr>
        <sz val="11"/>
        <color indexed="8"/>
        <rFont val="Calibri"/>
        <family val="2"/>
        <charset val="238"/>
        <scheme val="minor"/>
      </rPr>
      <t xml:space="preserve"> owalna z włosiem do kurzu</t>
    </r>
  </si>
  <si>
    <r>
      <t xml:space="preserve">Szczotka </t>
    </r>
    <r>
      <rPr>
        <b/>
        <sz val="11"/>
        <color indexed="8"/>
        <rFont val="Calibri"/>
        <family val="2"/>
        <charset val="238"/>
        <scheme val="minor"/>
      </rPr>
      <t>CycloVac</t>
    </r>
    <r>
      <rPr>
        <sz val="11"/>
        <color indexed="8"/>
        <rFont val="Calibri"/>
        <family val="2"/>
        <charset val="238"/>
        <scheme val="minor"/>
      </rPr>
      <t xml:space="preserve"> szczelinowa</t>
    </r>
  </si>
  <si>
    <r>
      <t xml:space="preserve">Szczotka </t>
    </r>
    <r>
      <rPr>
        <b/>
        <sz val="11"/>
        <color indexed="8"/>
        <rFont val="Calibri"/>
        <family val="2"/>
        <charset val="238"/>
        <scheme val="minor"/>
      </rPr>
      <t>CycloVac</t>
    </r>
    <r>
      <rPr>
        <sz val="11"/>
        <color indexed="8"/>
        <rFont val="Calibri"/>
        <family val="2"/>
        <charset val="238"/>
        <scheme val="minor"/>
      </rPr>
      <t xml:space="preserve"> z włosiem do tapicerki</t>
    </r>
  </si>
  <si>
    <r>
      <t xml:space="preserve">Zestaw czterech ssawek </t>
    </r>
    <r>
      <rPr>
        <b/>
        <sz val="11"/>
        <color rgb="FF000000"/>
        <rFont val="Calibri"/>
        <family val="2"/>
        <charset val="238"/>
        <scheme val="minor"/>
      </rPr>
      <t>CycloVac</t>
    </r>
  </si>
  <si>
    <r>
      <t xml:space="preserve">Torba na szczotki </t>
    </r>
    <r>
      <rPr>
        <b/>
        <sz val="11"/>
        <rFont val="Calibri"/>
        <family val="2"/>
        <charset val="238"/>
        <scheme val="minor"/>
      </rPr>
      <t>CycloVac</t>
    </r>
  </si>
  <si>
    <r>
      <t xml:space="preserve">Rękojeść </t>
    </r>
    <r>
      <rPr>
        <b/>
        <sz val="11"/>
        <color rgb="FF000000"/>
        <rFont val="Calibri"/>
        <family val="2"/>
        <charset val="238"/>
        <scheme val="minor"/>
      </rPr>
      <t>CycloVac</t>
    </r>
    <r>
      <rPr>
        <sz val="11"/>
        <color indexed="8"/>
        <rFont val="Calibri"/>
        <family val="2"/>
        <charset val="238"/>
        <scheme val="minor"/>
      </rPr>
      <t xml:space="preserve">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>, zapinana</t>
    </r>
  </si>
  <si>
    <r>
      <t xml:space="preserve">Wąż ssący </t>
    </r>
    <r>
      <rPr>
        <b/>
        <sz val="11"/>
        <color rgb="FF000000"/>
        <rFont val="Calibri"/>
        <family val="2"/>
        <charset val="238"/>
        <scheme val="minor"/>
      </rPr>
      <t>CycloVac</t>
    </r>
    <r>
      <rPr>
        <sz val="11"/>
        <color indexed="8"/>
        <rFont val="Calibri"/>
        <family val="2"/>
        <charset val="238"/>
        <scheme val="minor"/>
      </rPr>
      <t xml:space="preserve"> </t>
    </r>
    <r>
      <rPr>
        <b/>
        <sz val="11"/>
        <color indexed="8"/>
        <rFont val="Calibri"/>
        <family val="2"/>
        <charset val="238"/>
        <scheme val="minor"/>
      </rPr>
      <t>On/Off</t>
    </r>
    <r>
      <rPr>
        <sz val="11"/>
        <color indexed="8"/>
        <rFont val="Calibri"/>
        <family val="2"/>
        <charset val="238"/>
        <scheme val="minor"/>
      </rPr>
      <t xml:space="preserve"> 9m</t>
    </r>
  </si>
  <si>
    <r>
      <t xml:space="preserve">Wąż ssący </t>
    </r>
    <r>
      <rPr>
        <b/>
        <sz val="11"/>
        <color rgb="FF000000"/>
        <rFont val="Calibri"/>
        <family val="2"/>
        <charset val="238"/>
        <scheme val="minor"/>
      </rPr>
      <t>CycloVac</t>
    </r>
    <r>
      <rPr>
        <sz val="11"/>
        <color indexed="8"/>
        <rFont val="Calibri"/>
        <family val="2"/>
        <charset val="238"/>
        <scheme val="minor"/>
      </rPr>
      <t xml:space="preserve"> </t>
    </r>
    <r>
      <rPr>
        <b/>
        <sz val="11"/>
        <color indexed="8"/>
        <rFont val="Calibri"/>
        <family val="2"/>
        <charset val="238"/>
        <scheme val="minor"/>
      </rPr>
      <t>On/Off</t>
    </r>
    <r>
      <rPr>
        <sz val="11"/>
        <color indexed="8"/>
        <rFont val="Calibri"/>
        <family val="2"/>
        <charset val="238"/>
        <scheme val="minor"/>
      </rPr>
      <t xml:space="preserve"> 10,5m</t>
    </r>
  </si>
  <si>
    <r>
      <t xml:space="preserve">Wąż ssący </t>
    </r>
    <r>
      <rPr>
        <b/>
        <sz val="11"/>
        <color rgb="FF000000"/>
        <rFont val="Calibri"/>
        <family val="2"/>
        <charset val="238"/>
        <scheme val="minor"/>
      </rPr>
      <t>CycloVac</t>
    </r>
    <r>
      <rPr>
        <sz val="11"/>
        <color indexed="8"/>
        <rFont val="Calibri"/>
        <family val="2"/>
        <charset val="238"/>
        <scheme val="minor"/>
      </rPr>
      <t xml:space="preserve"> </t>
    </r>
    <r>
      <rPr>
        <b/>
        <sz val="11"/>
        <color indexed="8"/>
        <rFont val="Calibri"/>
        <family val="2"/>
        <charset val="238"/>
        <scheme val="minor"/>
      </rPr>
      <t>On/Off</t>
    </r>
    <r>
      <rPr>
        <sz val="11"/>
        <color indexed="8"/>
        <rFont val="Calibri"/>
        <family val="2"/>
        <charset val="238"/>
        <scheme val="minor"/>
      </rPr>
      <t xml:space="preserve"> 12m</t>
    </r>
  </si>
  <si>
    <r>
      <t xml:space="preserve">Szczotki silnika </t>
    </r>
    <r>
      <rPr>
        <b/>
        <sz val="11"/>
        <color rgb="FF000000"/>
        <rFont val="Calibri"/>
        <family val="2"/>
        <charset val="238"/>
        <scheme val="minor"/>
      </rPr>
      <t>CycloVac Electro Motor</t>
    </r>
  </si>
  <si>
    <r>
      <t xml:space="preserve">Szczotki silnika </t>
    </r>
    <r>
      <rPr>
        <b/>
        <sz val="11"/>
        <color rgb="FF000000"/>
        <rFont val="Calibri"/>
        <family val="2"/>
        <charset val="238"/>
        <scheme val="minor"/>
      </rPr>
      <t>CycloVac</t>
    </r>
    <r>
      <rPr>
        <sz val="11"/>
        <color indexed="8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2"/>
        <charset val="238"/>
        <scheme val="minor"/>
      </rPr>
      <t>Ametek 5,7''</t>
    </r>
  </si>
  <si>
    <r>
      <t xml:space="preserve">Szczotki silnika </t>
    </r>
    <r>
      <rPr>
        <b/>
        <sz val="11"/>
        <color rgb="FF000000"/>
        <rFont val="Calibri"/>
        <family val="2"/>
        <charset val="238"/>
        <scheme val="minor"/>
      </rPr>
      <t>CycloVac</t>
    </r>
    <r>
      <rPr>
        <sz val="11"/>
        <color indexed="8"/>
        <rFont val="Calibri"/>
        <family val="2"/>
        <charset val="238"/>
        <scheme val="minor"/>
      </rPr>
      <t xml:space="preserve"> dla modelu </t>
    </r>
    <r>
      <rPr>
        <b/>
        <sz val="11"/>
        <color rgb="FF000000"/>
        <rFont val="Calibri"/>
        <family val="2"/>
        <charset val="238"/>
        <scheme val="minor"/>
      </rPr>
      <t xml:space="preserve">H/HX615 </t>
    </r>
    <r>
      <rPr>
        <sz val="11"/>
        <color rgb="FF000000"/>
        <rFont val="Calibri"/>
        <family val="2"/>
        <charset val="238"/>
        <scheme val="minor"/>
      </rPr>
      <t>oraz</t>
    </r>
    <r>
      <rPr>
        <b/>
        <sz val="11"/>
        <color rgb="FF000000"/>
        <rFont val="Calibri"/>
        <family val="2"/>
        <charset val="238"/>
        <scheme val="minor"/>
      </rPr>
      <t xml:space="preserve"> GS125</t>
    </r>
  </si>
  <si>
    <r>
      <t xml:space="preserve">Szczotki silnika </t>
    </r>
    <r>
      <rPr>
        <b/>
        <sz val="11"/>
        <rFont val="Calibri"/>
        <family val="2"/>
        <charset val="238"/>
        <scheme val="minor"/>
      </rPr>
      <t>CycloVac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H/HX725 </t>
    </r>
    <r>
      <rPr>
        <sz val="11"/>
        <rFont val="Calibri"/>
        <family val="2"/>
        <charset val="238"/>
        <scheme val="minor"/>
      </rPr>
      <t>oraz</t>
    </r>
    <r>
      <rPr>
        <b/>
        <sz val="11"/>
        <rFont val="Calibri"/>
        <family val="2"/>
        <charset val="238"/>
        <scheme val="minor"/>
      </rPr>
      <t xml:space="preserve"> HD/HX7525</t>
    </r>
  </si>
  <si>
    <r>
      <t xml:space="preserve">Szczotki silnika </t>
    </r>
    <r>
      <rPr>
        <b/>
        <sz val="11"/>
        <color rgb="FF000000"/>
        <rFont val="Calibri"/>
        <family val="2"/>
        <charset val="238"/>
        <scheme val="minor"/>
      </rPr>
      <t>CycloVac</t>
    </r>
    <r>
      <rPr>
        <sz val="11"/>
        <color indexed="8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2"/>
        <charset val="238"/>
        <scheme val="minor"/>
      </rPr>
      <t>Ametek 7,2''</t>
    </r>
  </si>
  <si>
    <r>
      <t xml:space="preserve">Płytka sterująca </t>
    </r>
    <r>
      <rPr>
        <b/>
        <sz val="11"/>
        <color rgb="FF000000"/>
        <rFont val="Calibri"/>
        <family val="2"/>
        <charset val="238"/>
        <scheme val="minor"/>
      </rPr>
      <t>CycloVac</t>
    </r>
    <r>
      <rPr>
        <sz val="11"/>
        <color indexed="8"/>
        <rFont val="Calibri"/>
        <family val="2"/>
        <charset val="238"/>
        <scheme val="minor"/>
      </rPr>
      <t xml:space="preserve">  [ELECIR903] [10A]</t>
    </r>
  </si>
  <si>
    <r>
      <t xml:space="preserve">Płytka sterująca </t>
    </r>
    <r>
      <rPr>
        <b/>
        <sz val="11"/>
        <color rgb="FF000000"/>
        <rFont val="Calibri"/>
        <family val="2"/>
        <charset val="238"/>
        <scheme val="minor"/>
      </rPr>
      <t>CycloVac</t>
    </r>
    <r>
      <rPr>
        <sz val="11"/>
        <color indexed="8"/>
        <rFont val="Calibri"/>
        <family val="2"/>
        <charset val="238"/>
        <scheme val="minor"/>
      </rPr>
      <t xml:space="preserve"> [ELECIR903V] [10A]</t>
    </r>
  </si>
  <si>
    <r>
      <t xml:space="preserve">Płytka sterująca </t>
    </r>
    <r>
      <rPr>
        <b/>
        <sz val="11"/>
        <color rgb="FF000000"/>
        <rFont val="Calibri"/>
        <family val="2"/>
        <charset val="238"/>
        <scheme val="minor"/>
      </rPr>
      <t>CycloVac</t>
    </r>
    <r>
      <rPr>
        <sz val="11"/>
        <color indexed="8"/>
        <rFont val="Calibri"/>
        <family val="2"/>
        <charset val="238"/>
        <scheme val="minor"/>
      </rPr>
      <t xml:space="preserve"> [ELEREL61]</t>
    </r>
  </si>
  <si>
    <r>
      <t xml:space="preserve">Płytka sterująca </t>
    </r>
    <r>
      <rPr>
        <b/>
        <sz val="11"/>
        <rFont val="Calibri"/>
        <family val="2"/>
        <charset val="238"/>
        <scheme val="minor"/>
      </rPr>
      <t>CycloVac</t>
    </r>
    <r>
      <rPr>
        <sz val="11"/>
        <rFont val="Calibri"/>
        <family val="2"/>
        <charset val="238"/>
        <scheme val="minor"/>
      </rPr>
      <t xml:space="preserve"> [ELEREL21]</t>
    </r>
  </si>
  <si>
    <r>
      <t xml:space="preserve">Płytka sterująca </t>
    </r>
    <r>
      <rPr>
        <b/>
        <sz val="11"/>
        <rFont val="Calibri"/>
        <family val="2"/>
        <charset val="238"/>
        <scheme val="minor"/>
      </rPr>
      <t>CycloVac</t>
    </r>
    <r>
      <rPr>
        <sz val="11"/>
        <rFont val="Calibri"/>
        <family val="2"/>
        <charset val="238"/>
        <scheme val="minor"/>
      </rPr>
      <t xml:space="preserve"> [ELEREL22]</t>
    </r>
  </si>
  <si>
    <r>
      <t xml:space="preserve">Zestaw do sprzątania </t>
    </r>
    <r>
      <rPr>
        <b/>
        <sz val="11"/>
        <color indexed="8"/>
        <rFont val="Calibri"/>
        <family val="2"/>
        <charset val="238"/>
        <scheme val="minor"/>
      </rPr>
      <t>Retraflex II</t>
    </r>
    <r>
      <rPr>
        <b/>
        <vertAlign val="superscript"/>
        <sz val="11"/>
        <color indexed="8"/>
        <rFont val="Calibri"/>
        <family val="2"/>
        <charset val="238"/>
        <scheme val="minor"/>
      </rPr>
      <t xml:space="preserve">® </t>
    </r>
    <r>
      <rPr>
        <sz val="11"/>
        <color indexed="8"/>
        <rFont val="Calibri"/>
        <family val="2"/>
        <charset val="238"/>
        <scheme val="minor"/>
      </rPr>
      <t xml:space="preserve">z wężem </t>
    </r>
    <r>
      <rPr>
        <b/>
        <sz val="11"/>
        <color rgb="FF000000"/>
        <rFont val="Calibri"/>
        <family val="2"/>
        <charset val="238"/>
        <scheme val="minor"/>
      </rPr>
      <t>SOFTTOUCH</t>
    </r>
    <r>
      <rPr>
        <sz val="11"/>
        <color indexed="8"/>
        <rFont val="Calibri"/>
        <family val="2"/>
        <charset val="238"/>
        <scheme val="minor"/>
      </rPr>
      <t>, 9,1m</t>
    </r>
  </si>
  <si>
    <r>
      <t xml:space="preserve">Zestaw do sprzątania </t>
    </r>
    <r>
      <rPr>
        <b/>
        <sz val="11"/>
        <color indexed="8"/>
        <rFont val="Calibri"/>
        <family val="2"/>
        <charset val="238"/>
        <scheme val="minor"/>
      </rPr>
      <t>Retraflex II</t>
    </r>
    <r>
      <rPr>
        <b/>
        <vertAlign val="superscript"/>
        <sz val="11"/>
        <color indexed="8"/>
        <rFont val="Calibri"/>
        <family val="2"/>
        <charset val="238"/>
        <scheme val="minor"/>
      </rPr>
      <t xml:space="preserve">® </t>
    </r>
    <r>
      <rPr>
        <sz val="11"/>
        <color indexed="8"/>
        <rFont val="Calibri"/>
        <family val="2"/>
        <charset val="238"/>
        <scheme val="minor"/>
      </rPr>
      <t xml:space="preserve">z wężem </t>
    </r>
    <r>
      <rPr>
        <b/>
        <sz val="11"/>
        <color rgb="FF000000"/>
        <rFont val="Calibri"/>
        <family val="2"/>
        <charset val="238"/>
        <scheme val="minor"/>
      </rPr>
      <t>SOFTTOUCH</t>
    </r>
    <r>
      <rPr>
        <sz val="11"/>
        <color indexed="8"/>
        <rFont val="Calibri"/>
        <family val="2"/>
        <charset val="238"/>
        <scheme val="minor"/>
      </rPr>
      <t>, 12,2m</t>
    </r>
  </si>
  <si>
    <r>
      <t xml:space="preserve">Zestaw do sprzątania </t>
    </r>
    <r>
      <rPr>
        <b/>
        <sz val="11"/>
        <color indexed="8"/>
        <rFont val="Calibri"/>
        <family val="2"/>
        <charset val="238"/>
        <scheme val="minor"/>
      </rPr>
      <t>Retraflex II</t>
    </r>
    <r>
      <rPr>
        <b/>
        <vertAlign val="superscript"/>
        <sz val="11"/>
        <color indexed="8"/>
        <rFont val="Calibri"/>
        <family val="2"/>
        <charset val="238"/>
        <scheme val="minor"/>
      </rPr>
      <t xml:space="preserve">® </t>
    </r>
    <r>
      <rPr>
        <sz val="11"/>
        <color indexed="8"/>
        <rFont val="Calibri"/>
        <family val="2"/>
        <charset val="238"/>
        <scheme val="minor"/>
      </rPr>
      <t xml:space="preserve">z wężem </t>
    </r>
    <r>
      <rPr>
        <b/>
        <sz val="11"/>
        <color rgb="FF000000"/>
        <rFont val="Calibri"/>
        <family val="2"/>
        <charset val="238"/>
        <scheme val="minor"/>
      </rPr>
      <t>SOFTTOUCH</t>
    </r>
    <r>
      <rPr>
        <sz val="11"/>
        <color indexed="8"/>
        <rFont val="Calibri"/>
        <family val="2"/>
        <charset val="238"/>
        <scheme val="minor"/>
      </rPr>
      <t>, 15,2m</t>
    </r>
  </si>
  <si>
    <r>
      <t xml:space="preserve">Zestaw do sprzątania </t>
    </r>
    <r>
      <rPr>
        <b/>
        <sz val="11"/>
        <color indexed="8"/>
        <rFont val="Calibri"/>
        <family val="2"/>
        <charset val="238"/>
        <scheme val="minor"/>
      </rPr>
      <t>Retraflex II</t>
    </r>
    <r>
      <rPr>
        <b/>
        <vertAlign val="superscript"/>
        <sz val="11"/>
        <color indexed="8"/>
        <rFont val="Calibri"/>
        <family val="2"/>
        <charset val="238"/>
        <scheme val="minor"/>
      </rPr>
      <t xml:space="preserve">® </t>
    </r>
    <r>
      <rPr>
        <sz val="11"/>
        <color indexed="8"/>
        <rFont val="Calibri"/>
        <family val="2"/>
        <charset val="238"/>
        <scheme val="minor"/>
      </rPr>
      <t xml:space="preserve">z wężem </t>
    </r>
    <r>
      <rPr>
        <b/>
        <sz val="11"/>
        <color rgb="FF000000"/>
        <rFont val="Calibri"/>
        <family val="2"/>
        <charset val="238"/>
        <scheme val="minor"/>
      </rPr>
      <t>SOFTTOUCH</t>
    </r>
    <r>
      <rPr>
        <sz val="11"/>
        <color indexed="8"/>
        <rFont val="Calibri"/>
        <family val="2"/>
        <charset val="238"/>
        <scheme val="minor"/>
      </rPr>
      <t>, 18,3m</t>
    </r>
  </si>
  <si>
    <t>89 82 92</t>
  </si>
  <si>
    <t>89 82 93</t>
  </si>
  <si>
    <t>89 82 94</t>
  </si>
  <si>
    <t>89 82 42</t>
  </si>
  <si>
    <t>89 82 46</t>
  </si>
  <si>
    <t>85 89 29</t>
  </si>
  <si>
    <t>94 37 51</t>
  </si>
  <si>
    <r>
      <t xml:space="preserve">Rękojeść no name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 xml:space="preserve"> niebieska, zapinana</t>
    </r>
  </si>
  <si>
    <r>
      <t xml:space="preserve">Rękojeść no name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 xml:space="preserve"> czarna, zapinana</t>
    </r>
  </si>
  <si>
    <t>83 50 31</t>
  </si>
  <si>
    <r>
      <t xml:space="preserve">Zestaw </t>
    </r>
    <r>
      <rPr>
        <b/>
        <sz val="11"/>
        <rFont val="Calibri"/>
        <family val="2"/>
        <charset val="238"/>
        <scheme val="minor"/>
      </rPr>
      <t>CycloVac</t>
    </r>
    <r>
      <rPr>
        <sz val="11"/>
        <rFont val="Calibri"/>
        <family val="2"/>
        <charset val="238"/>
        <scheme val="minor"/>
      </rPr>
      <t xml:space="preserve"> do sprzątania </t>
    </r>
    <r>
      <rPr>
        <b/>
        <sz val="11"/>
        <rFont val="Calibri"/>
        <family val="2"/>
        <charset val="238"/>
        <scheme val="minor"/>
      </rPr>
      <t>Retraflex</t>
    </r>
    <r>
      <rPr>
        <b/>
        <vertAlign val="superscript"/>
        <sz val="11"/>
        <rFont val="Calibri"/>
        <family val="2"/>
        <charset val="238"/>
        <scheme val="minor"/>
      </rPr>
      <t>®</t>
    </r>
  </si>
  <si>
    <r>
      <t xml:space="preserve">Zestaw </t>
    </r>
    <r>
      <rPr>
        <b/>
        <sz val="11"/>
        <rFont val="Calibri"/>
        <family val="2"/>
        <charset val="238"/>
        <scheme val="minor"/>
      </rPr>
      <t>DELUXE</t>
    </r>
    <r>
      <rPr>
        <sz val="11"/>
        <rFont val="Calibri"/>
        <family val="2"/>
        <charset val="238"/>
        <scheme val="minor"/>
      </rPr>
      <t xml:space="preserve"> do sprzątania </t>
    </r>
    <r>
      <rPr>
        <b/>
        <sz val="11"/>
        <rFont val="Calibri"/>
        <family val="2"/>
        <charset val="238"/>
        <scheme val="minor"/>
      </rPr>
      <t>Retraflex</t>
    </r>
    <r>
      <rPr>
        <b/>
        <vertAlign val="superscript"/>
        <sz val="11"/>
        <rFont val="Calibri"/>
        <family val="2"/>
        <charset val="238"/>
        <scheme val="minor"/>
      </rPr>
      <t>®</t>
    </r>
  </si>
  <si>
    <r>
      <t xml:space="preserve">Filtr okrągły Cyclofilter </t>
    </r>
    <r>
      <rPr>
        <b/>
        <sz val="11"/>
        <rFont val="Calibri"/>
        <family val="2"/>
        <charset val="238"/>
        <scheme val="minor"/>
      </rPr>
      <t>GS95/125</t>
    </r>
  </si>
  <si>
    <r>
      <t xml:space="preserve">Końcówka węża </t>
    </r>
    <r>
      <rPr>
        <b/>
        <sz val="11"/>
        <rFont val="Calibri"/>
        <family val="2"/>
        <charset val="238"/>
        <scheme val="minor"/>
      </rPr>
      <t>Retraflex®</t>
    </r>
    <r>
      <rPr>
        <sz val="11"/>
        <rFont val="Calibri"/>
        <family val="2"/>
        <charset val="238"/>
        <scheme val="minor"/>
      </rPr>
      <t xml:space="preserve"> dla węża bez pokrowca [IT202136R]</t>
    </r>
  </si>
  <si>
    <r>
      <t xml:space="preserve">Płytka sterująca </t>
    </r>
    <r>
      <rPr>
        <b/>
        <sz val="11"/>
        <rFont val="Calibri"/>
        <family val="2"/>
        <charset val="238"/>
        <scheme val="minor"/>
      </rPr>
      <t>CycloVac</t>
    </r>
    <r>
      <rPr>
        <sz val="11"/>
        <rFont val="Calibri"/>
        <family val="2"/>
        <charset val="238"/>
        <scheme val="minor"/>
      </rPr>
      <t xml:space="preserve"> [ELEREL11]</t>
    </r>
  </si>
  <si>
    <r>
      <t xml:space="preserve">Płytka sterująca </t>
    </r>
    <r>
      <rPr>
        <b/>
        <sz val="11"/>
        <rFont val="Calibri"/>
        <family val="2"/>
        <charset val="238"/>
        <scheme val="minor"/>
      </rPr>
      <t>CycloVac</t>
    </r>
    <r>
      <rPr>
        <sz val="11"/>
        <rFont val="Calibri"/>
        <family val="2"/>
        <charset val="238"/>
        <scheme val="minor"/>
      </rPr>
      <t xml:space="preserve"> [ELECIR904V] [12A]</t>
    </r>
  </si>
  <si>
    <r>
      <t xml:space="preserve">Płytka sterująca </t>
    </r>
    <r>
      <rPr>
        <b/>
        <sz val="11"/>
        <rFont val="Calibri"/>
        <family val="2"/>
        <charset val="238"/>
        <scheme val="minor"/>
      </rPr>
      <t>CycloVac</t>
    </r>
    <r>
      <rPr>
        <sz val="11"/>
        <rFont val="Calibri"/>
        <family val="2"/>
        <charset val="238"/>
        <scheme val="minor"/>
      </rPr>
      <t xml:space="preserve"> [ELECIR905V] [15A]</t>
    </r>
  </si>
  <si>
    <r>
      <t xml:space="preserve">Szczotki silnika </t>
    </r>
    <r>
      <rPr>
        <b/>
        <sz val="11"/>
        <rFont val="Calibri"/>
        <family val="2"/>
        <charset val="238"/>
        <scheme val="minor"/>
      </rPr>
      <t>CycloVac</t>
    </r>
    <r>
      <rPr>
        <sz val="11"/>
        <rFont val="Calibri"/>
        <family val="2"/>
        <charset val="238"/>
        <scheme val="minor"/>
      </rPr>
      <t xml:space="preserve"> dla modelu </t>
    </r>
    <r>
      <rPr>
        <b/>
        <sz val="11"/>
        <rFont val="Calibri"/>
        <family val="2"/>
        <charset val="238"/>
        <scheme val="minor"/>
      </rPr>
      <t>H215</t>
    </r>
  </si>
  <si>
    <t>83 50 67</t>
  </si>
  <si>
    <t>89 99 86</t>
  </si>
  <si>
    <r>
      <t xml:space="preserve">JC </t>
    </r>
    <r>
      <rPr>
        <b/>
        <sz val="11"/>
        <rFont val="Calibri"/>
        <family val="2"/>
        <charset val="238"/>
        <scheme val="minor"/>
      </rPr>
      <t>HX2015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DATASYNC 9m</t>
    </r>
  </si>
  <si>
    <r>
      <t xml:space="preserve">JC </t>
    </r>
    <r>
      <rPr>
        <b/>
        <sz val="11"/>
        <rFont val="Calibri"/>
        <family val="2"/>
        <charset val="238"/>
        <scheme val="minor"/>
      </rPr>
      <t>HX2015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DATASYNC 10,5m</t>
    </r>
  </si>
  <si>
    <r>
      <t xml:space="preserve">JC </t>
    </r>
    <r>
      <rPr>
        <b/>
        <sz val="11"/>
        <rFont val="Calibri"/>
        <family val="2"/>
        <charset val="238"/>
        <scheme val="minor"/>
      </rPr>
      <t>HX2015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DATASYNC 12m</t>
    </r>
  </si>
  <si>
    <t>94 79 87</t>
  </si>
  <si>
    <t>94 93 02</t>
  </si>
  <si>
    <t>94 93 11</t>
  </si>
  <si>
    <t>94 87 10</t>
  </si>
  <si>
    <r>
      <t xml:space="preserve">Gniazdo </t>
    </r>
    <r>
      <rPr>
        <b/>
        <sz val="11"/>
        <rFont val="Calibri"/>
        <family val="2"/>
        <charset val="238"/>
        <scheme val="minor"/>
      </rPr>
      <t>PREMIER EVO</t>
    </r>
    <r>
      <rPr>
        <sz val="11"/>
        <rFont val="Calibri"/>
        <family val="2"/>
        <charset val="238"/>
        <scheme val="minor"/>
      </rPr>
      <t>, złote</t>
    </r>
  </si>
  <si>
    <t>94 37 43</t>
  </si>
  <si>
    <t>95 89 26</t>
  </si>
  <si>
    <t>95 89 25</t>
  </si>
  <si>
    <t>95 89 24</t>
  </si>
  <si>
    <t>95 89 23</t>
  </si>
  <si>
    <t>95 89 36</t>
  </si>
  <si>
    <t>95 89 38</t>
  </si>
  <si>
    <r>
      <t xml:space="preserve">Szczotka </t>
    </r>
    <r>
      <rPr>
        <b/>
        <sz val="11"/>
        <color rgb="FF000000"/>
        <rFont val="Calibri"/>
        <family val="2"/>
        <charset val="238"/>
        <scheme val="minor"/>
      </rPr>
      <t>DELUXE</t>
    </r>
    <r>
      <rPr>
        <sz val="11"/>
        <color indexed="8"/>
        <rFont val="Calibri"/>
        <family val="2"/>
        <charset val="238"/>
        <scheme val="minor"/>
      </rPr>
      <t xml:space="preserve"> dwufunkcyjna</t>
    </r>
    <r>
      <rPr>
        <b/>
        <sz val="11"/>
        <color indexed="8"/>
        <rFont val="Calibri"/>
        <family val="2"/>
        <charset val="238"/>
        <scheme val="minor"/>
      </rPr>
      <t xml:space="preserve"> </t>
    </r>
    <r>
      <rPr>
        <sz val="11"/>
        <color indexed="8"/>
        <rFont val="Calibri"/>
        <family val="2"/>
        <charset val="238"/>
        <scheme val="minor"/>
      </rPr>
      <t>(30cm) | Czarna</t>
    </r>
  </si>
  <si>
    <r>
      <t xml:space="preserve">Szczotka </t>
    </r>
    <r>
      <rPr>
        <b/>
        <sz val="11"/>
        <color indexed="8"/>
        <rFont val="Calibri"/>
        <family val="2"/>
        <charset val="238"/>
        <scheme val="minor"/>
      </rPr>
      <t>DELUXE</t>
    </r>
    <r>
      <rPr>
        <sz val="11"/>
        <color indexed="8"/>
        <rFont val="Calibri"/>
        <family val="2"/>
        <charset val="238"/>
        <scheme val="minor"/>
      </rPr>
      <t xml:space="preserve"> do podłóg z włosiem i kółeczkami (35cm) | Czarna</t>
    </r>
  </si>
  <si>
    <r>
      <t xml:space="preserve">Szczotka </t>
    </r>
    <r>
      <rPr>
        <b/>
        <sz val="11"/>
        <color indexed="8"/>
        <rFont val="Calibri"/>
        <family val="2"/>
        <charset val="238"/>
        <scheme val="minor"/>
      </rPr>
      <t>DELUXE</t>
    </r>
    <r>
      <rPr>
        <sz val="11"/>
        <color indexed="8"/>
        <rFont val="Calibri"/>
        <family val="2"/>
        <charset val="238"/>
        <scheme val="minor"/>
      </rPr>
      <t xml:space="preserve"> okrągła z włosiem do kurzu | Czarna</t>
    </r>
  </si>
  <si>
    <r>
      <t xml:space="preserve">Szczotka </t>
    </r>
    <r>
      <rPr>
        <b/>
        <sz val="11"/>
        <color indexed="8"/>
        <rFont val="Calibri"/>
        <family val="2"/>
        <charset val="238"/>
        <scheme val="minor"/>
      </rPr>
      <t>DELUXE</t>
    </r>
    <r>
      <rPr>
        <sz val="11"/>
        <color indexed="8"/>
        <rFont val="Calibri"/>
        <family val="2"/>
        <charset val="238"/>
        <scheme val="minor"/>
      </rPr>
      <t xml:space="preserve"> szczelinowa | Czarna</t>
    </r>
  </si>
  <si>
    <r>
      <t xml:space="preserve">Szczotka </t>
    </r>
    <r>
      <rPr>
        <b/>
        <sz val="11"/>
        <color indexed="8"/>
        <rFont val="Calibri"/>
        <family val="2"/>
        <charset val="238"/>
        <scheme val="minor"/>
      </rPr>
      <t>DELUXE</t>
    </r>
    <r>
      <rPr>
        <sz val="11"/>
        <color indexed="8"/>
        <rFont val="Calibri"/>
        <family val="2"/>
        <charset val="238"/>
        <scheme val="minor"/>
      </rPr>
      <t xml:space="preserve"> z włosiem do tapicerki | Czarna</t>
    </r>
  </si>
  <si>
    <r>
      <t xml:space="preserve">Zestaw 4 ssawek </t>
    </r>
    <r>
      <rPr>
        <b/>
        <sz val="11"/>
        <rFont val="Calibri"/>
        <family val="2"/>
        <charset val="238"/>
        <scheme val="minor"/>
      </rPr>
      <t>DELUXE</t>
    </r>
    <r>
      <rPr>
        <sz val="11"/>
        <rFont val="Calibri"/>
        <family val="2"/>
        <charset val="238"/>
        <scheme val="minor"/>
      </rPr>
      <t xml:space="preserve"> | Czarny</t>
    </r>
  </si>
  <si>
    <r>
      <t xml:space="preserve">Szczotka </t>
    </r>
    <r>
      <rPr>
        <b/>
        <sz val="11"/>
        <color rgb="FF000000"/>
        <rFont val="Calibri"/>
        <family val="2"/>
        <charset val="238"/>
        <scheme val="minor"/>
      </rPr>
      <t>DELUXE</t>
    </r>
    <r>
      <rPr>
        <sz val="11"/>
        <color indexed="8"/>
        <rFont val="Calibri"/>
        <family val="2"/>
        <charset val="238"/>
        <scheme val="minor"/>
      </rPr>
      <t xml:space="preserve"> dwufunkcyjna</t>
    </r>
    <r>
      <rPr>
        <b/>
        <sz val="11"/>
        <color indexed="8"/>
        <rFont val="Calibri"/>
        <family val="2"/>
        <charset val="238"/>
        <scheme val="minor"/>
      </rPr>
      <t xml:space="preserve"> </t>
    </r>
    <r>
      <rPr>
        <sz val="11"/>
        <color indexed="8"/>
        <rFont val="Calibri"/>
        <family val="2"/>
        <charset val="238"/>
        <scheme val="minor"/>
      </rPr>
      <t>(30cm) | Biała</t>
    </r>
  </si>
  <si>
    <r>
      <t xml:space="preserve">Szczotka </t>
    </r>
    <r>
      <rPr>
        <b/>
        <sz val="11"/>
        <color indexed="8"/>
        <rFont val="Calibri"/>
        <family val="2"/>
        <charset val="238"/>
        <scheme val="minor"/>
      </rPr>
      <t>DELUXE</t>
    </r>
    <r>
      <rPr>
        <sz val="11"/>
        <color indexed="8"/>
        <rFont val="Calibri"/>
        <family val="2"/>
        <charset val="238"/>
        <scheme val="minor"/>
      </rPr>
      <t xml:space="preserve"> do podłóg (30cm) | Biała</t>
    </r>
  </si>
  <si>
    <r>
      <t xml:space="preserve">Szczotka </t>
    </r>
    <r>
      <rPr>
        <b/>
        <sz val="11"/>
        <color indexed="8"/>
        <rFont val="Calibri"/>
        <family val="2"/>
        <charset val="238"/>
        <scheme val="minor"/>
      </rPr>
      <t>DELUXE</t>
    </r>
    <r>
      <rPr>
        <sz val="11"/>
        <color indexed="8"/>
        <rFont val="Calibri"/>
        <family val="2"/>
        <charset val="238"/>
        <scheme val="minor"/>
      </rPr>
      <t xml:space="preserve"> okrągła z włosiem do kurzu, czarna | Biała</t>
    </r>
  </si>
  <si>
    <r>
      <t xml:space="preserve">Szczotka </t>
    </r>
    <r>
      <rPr>
        <b/>
        <sz val="11"/>
        <color indexed="8"/>
        <rFont val="Calibri"/>
        <family val="2"/>
        <charset val="238"/>
        <scheme val="minor"/>
      </rPr>
      <t>DELUXE</t>
    </r>
    <r>
      <rPr>
        <sz val="11"/>
        <color indexed="8"/>
        <rFont val="Calibri"/>
        <family val="2"/>
        <charset val="238"/>
        <scheme val="minor"/>
      </rPr>
      <t xml:space="preserve"> szczelinowa | Biała</t>
    </r>
  </si>
  <si>
    <r>
      <t xml:space="preserve">Szczotka </t>
    </r>
    <r>
      <rPr>
        <b/>
        <sz val="11"/>
        <color indexed="8"/>
        <rFont val="Calibri"/>
        <family val="2"/>
        <charset val="238"/>
        <scheme val="minor"/>
      </rPr>
      <t>DELUXE</t>
    </r>
    <r>
      <rPr>
        <sz val="11"/>
        <color indexed="8"/>
        <rFont val="Calibri"/>
        <family val="2"/>
        <charset val="238"/>
        <scheme val="minor"/>
      </rPr>
      <t xml:space="preserve"> z włosiem do tapicerki | Biała</t>
    </r>
  </si>
  <si>
    <r>
      <t xml:space="preserve">Zestaw 4 ssawek </t>
    </r>
    <r>
      <rPr>
        <b/>
        <sz val="11"/>
        <rFont val="Calibri"/>
        <family val="2"/>
        <charset val="238"/>
        <scheme val="minor"/>
      </rPr>
      <t>DELUXE</t>
    </r>
    <r>
      <rPr>
        <sz val="11"/>
        <rFont val="Calibri"/>
        <family val="2"/>
        <charset val="238"/>
        <scheme val="minor"/>
      </rPr>
      <t xml:space="preserve"> | Biały</t>
    </r>
  </si>
  <si>
    <t>Obrotowa szczotka do podłóg  | Biała</t>
  </si>
  <si>
    <t>95 89 22</t>
  </si>
  <si>
    <t>Obrotowa szczotka do podłóg  | Czarna</t>
  </si>
  <si>
    <t>Plastikowy wieszak na wąż ssący | Czarny</t>
  </si>
  <si>
    <t>Plastikowy wieszak na wąż ssący | Biały</t>
  </si>
  <si>
    <t>75 09 93</t>
  </si>
  <si>
    <t>93 68 03</t>
  </si>
  <si>
    <t>93 68 02</t>
  </si>
  <si>
    <t>Uniwersalny zestaw przyłączeniowy do odkurzacza centralnego</t>
  </si>
  <si>
    <t>Uniwersalny zestaw przyłączeniowy z gniazdem gospodarczym do odkurzacza centralnego</t>
  </si>
  <si>
    <t>Consortes nie odpowiada za możliwe błędy w kalkulacji.</t>
  </si>
  <si>
    <t>Rękaw ochronny rury wydmuchowej (25cm)</t>
  </si>
  <si>
    <r>
      <t xml:space="preserve">JC </t>
    </r>
    <r>
      <rPr>
        <b/>
        <sz val="11"/>
        <rFont val="Calibri"/>
        <family val="2"/>
        <charset val="238"/>
        <scheme val="minor"/>
      </rPr>
      <t>GS125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MODERN 9m</t>
    </r>
  </si>
  <si>
    <r>
      <t xml:space="preserve">JC </t>
    </r>
    <r>
      <rPr>
        <b/>
        <sz val="11"/>
        <rFont val="Calibri"/>
        <family val="2"/>
        <charset val="238"/>
        <scheme val="minor"/>
      </rPr>
      <t>GS125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MODERN 10,5m</t>
    </r>
  </si>
  <si>
    <r>
      <t xml:space="preserve">JC </t>
    </r>
    <r>
      <rPr>
        <b/>
        <sz val="11"/>
        <rFont val="Calibri"/>
        <family val="2"/>
        <charset val="238"/>
        <scheme val="minor"/>
      </rPr>
      <t>GS125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MODERN 12m</t>
    </r>
  </si>
  <si>
    <r>
      <t xml:space="preserve">JC </t>
    </r>
    <r>
      <rPr>
        <b/>
        <sz val="11"/>
        <rFont val="Calibri"/>
        <family val="2"/>
        <charset val="238"/>
        <scheme val="minor"/>
      </rPr>
      <t>GS125</t>
    </r>
    <r>
      <rPr>
        <sz val="11"/>
        <rFont val="Calibri"/>
        <family val="2"/>
        <charset val="238"/>
        <scheme val="minor"/>
      </rPr>
      <t xml:space="preserve"> Silver Edition + zestaw </t>
    </r>
    <r>
      <rPr>
        <b/>
        <sz val="11"/>
        <rFont val="Calibri"/>
        <family val="2"/>
        <charset val="238"/>
        <scheme val="minor"/>
      </rPr>
      <t>Silver Edition 9m</t>
    </r>
  </si>
  <si>
    <r>
      <t xml:space="preserve">JC </t>
    </r>
    <r>
      <rPr>
        <b/>
        <sz val="11"/>
        <rFont val="Calibri"/>
        <family val="2"/>
        <charset val="238"/>
        <scheme val="minor"/>
      </rPr>
      <t>GS125</t>
    </r>
    <r>
      <rPr>
        <sz val="11"/>
        <rFont val="Calibri"/>
        <family val="2"/>
        <charset val="238"/>
        <scheme val="minor"/>
      </rPr>
      <t xml:space="preserve"> Silver Edition + zestaw </t>
    </r>
    <r>
      <rPr>
        <b/>
        <sz val="11"/>
        <rFont val="Calibri"/>
        <family val="2"/>
        <charset val="238"/>
        <scheme val="minor"/>
      </rPr>
      <t>Silver Edition 10,5m</t>
    </r>
  </si>
  <si>
    <r>
      <t xml:space="preserve">JC </t>
    </r>
    <r>
      <rPr>
        <b/>
        <sz val="11"/>
        <rFont val="Calibri"/>
        <family val="2"/>
        <charset val="238"/>
        <scheme val="minor"/>
      </rPr>
      <t>GS125</t>
    </r>
    <r>
      <rPr>
        <sz val="11"/>
        <rFont val="Calibri"/>
        <family val="2"/>
        <charset val="238"/>
        <scheme val="minor"/>
      </rPr>
      <t xml:space="preserve"> Silver Edition + zestaw </t>
    </r>
    <r>
      <rPr>
        <b/>
        <sz val="11"/>
        <rFont val="Calibri"/>
        <family val="2"/>
        <charset val="238"/>
        <scheme val="minor"/>
      </rPr>
      <t>Silver Edition 12m</t>
    </r>
  </si>
  <si>
    <r>
      <t xml:space="preserve">Szczotka </t>
    </r>
    <r>
      <rPr>
        <b/>
        <sz val="11"/>
        <color indexed="8"/>
        <rFont val="Calibri"/>
        <family val="2"/>
        <charset val="238"/>
        <scheme val="minor"/>
      </rPr>
      <t>DELUXE</t>
    </r>
    <r>
      <rPr>
        <sz val="11"/>
        <color indexed="8"/>
        <rFont val="Calibri"/>
        <family val="2"/>
        <charset val="238"/>
        <scheme val="minor"/>
      </rPr>
      <t xml:space="preserve"> do podłóg z włosiem i kółeczkami (35cm) | Biała</t>
    </r>
  </si>
  <si>
    <t>95 89 20</t>
  </si>
  <si>
    <t>Zwijak naścienny z wężem 12m</t>
  </si>
  <si>
    <t>95 09 87</t>
  </si>
  <si>
    <t>Rura teleskopowa aluminiowa mocowanie na wcisk</t>
  </si>
  <si>
    <t>Rura teleskopowa plastikowa mocowanie na wcisk, czarna</t>
  </si>
  <si>
    <t>Torba na szczotki czarna</t>
  </si>
  <si>
    <t>95 09 94</t>
  </si>
  <si>
    <r>
      <t xml:space="preserve">Wąż ssący </t>
    </r>
    <r>
      <rPr>
        <b/>
        <sz val="11"/>
        <rFont val="Calibri"/>
        <family val="2"/>
        <charset val="238"/>
        <scheme val="minor"/>
      </rPr>
      <t>STANDARD</t>
    </r>
    <r>
      <rPr>
        <sz val="11"/>
        <rFont val="Calibri"/>
        <family val="2"/>
        <charset val="238"/>
        <scheme val="minor"/>
      </rPr>
      <t>, 12m</t>
    </r>
  </si>
  <si>
    <r>
      <t>Silnik dolny dla modelu</t>
    </r>
    <r>
      <rPr>
        <b/>
        <sz val="11"/>
        <rFont val="Calibri"/>
        <family val="2"/>
        <charset val="238"/>
        <scheme val="minor"/>
      </rPr>
      <t xml:space="preserve"> H/HX2025 </t>
    </r>
    <r>
      <rPr>
        <sz val="11"/>
        <rFont val="Calibri"/>
        <family val="2"/>
        <charset val="238"/>
        <scheme val="minor"/>
      </rPr>
      <t>[FM61100101]</t>
    </r>
  </si>
  <si>
    <t>Cennik ważny od: 01.02.2023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</si>
</sst>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&quot;$&quot;#,##0.00;[Red]&quot;$&quot;#,##0.00"/>
    <numFmt numFmtId="166" formatCode="0.0"/>
  </numFmts>
  <fonts count="4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vertAlign val="superscript"/>
      <sz val="11"/>
      <color indexed="8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u/>
      <sz val="11"/>
      <color rgb="FF751523"/>
      <name val="Calibri"/>
      <family val="2"/>
      <charset val="238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trike/>
      <sz val="11"/>
      <name val="Calibri"/>
      <family val="2"/>
      <charset val="238"/>
      <scheme val="minor"/>
    </font>
    <font>
      <b/>
      <strike/>
      <sz val="1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1"/>
      <color indexed="8"/>
      <name val="Calibri"/>
      <scheme val="minor"/>
    </font>
    <font>
      <b/>
      <sz val="11"/>
      <color indexed="8"/>
      <name val="Calibri"/>
      <scheme val="minor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5152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rgb="FF751523"/>
      </right>
      <top/>
      <bottom/>
      <diagonal/>
    </border>
    <border>
      <left style="thin">
        <color rgb="FF751523"/>
      </left>
      <right style="thin">
        <color rgb="FF751523"/>
      </right>
      <top style="thin">
        <color rgb="FF751523"/>
      </top>
      <bottom style="thin">
        <color rgb="FF751523"/>
      </bottom>
      <diagonal/>
    </border>
    <border>
      <left/>
      <right style="thin">
        <color rgb="FF751523"/>
      </right>
      <top style="thin">
        <color rgb="FF751523"/>
      </top>
      <bottom/>
      <diagonal/>
    </border>
    <border>
      <left/>
      <right style="thin">
        <color rgb="FF751523"/>
      </right>
      <top style="thin">
        <color rgb="FF751523"/>
      </top>
      <bottom style="thin">
        <color rgb="FF751523"/>
      </bottom>
      <diagonal/>
    </border>
    <border>
      <left style="thin">
        <color rgb="FF751523"/>
      </left>
      <right style="thin">
        <color rgb="FF751523"/>
      </right>
      <top/>
      <bottom style="thin">
        <color rgb="FF751523"/>
      </bottom>
      <diagonal/>
    </border>
    <border>
      <left/>
      <right/>
      <top style="thin">
        <color rgb="FF751523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9" fillId="0" borderId="0">
      <alignment vertical="top"/>
    </xf>
    <xf numFmtId="0" fontId="21" fillId="0" borderId="0"/>
    <xf numFmtId="0" fontId="33" fillId="0" borderId="0"/>
  </cellStyleXfs>
  <cellXfs count="155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0" fillId="0" borderId="0" xfId="0" applyNumberFormat="1"/>
    <xf numFmtId="165" fontId="5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49" fontId="7" fillId="0" borderId="0" xfId="0" applyNumberFormat="1" applyFont="1" applyAlignment="1">
      <alignment vertical="center" wrapText="1"/>
    </xf>
    <xf numFmtId="0" fontId="9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 wrapText="1"/>
    </xf>
    <xf numFmtId="0" fontId="0" fillId="2" borderId="4" xfId="0" applyFill="1" applyBorder="1"/>
    <xf numFmtId="0" fontId="2" fillId="3" borderId="4" xfId="0" applyFont="1" applyFill="1" applyBorder="1" applyAlignment="1">
      <alignment vertic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9" fontId="0" fillId="2" borderId="4" xfId="0" applyNumberFormat="1" applyFill="1" applyBorder="1" applyAlignment="1">
      <alignment horizontal="center"/>
    </xf>
    <xf numFmtId="9" fontId="0" fillId="2" borderId="3" xfId="0" applyNumberFormat="1" applyFill="1" applyBorder="1" applyAlignment="1">
      <alignment horizontal="center"/>
    </xf>
    <xf numFmtId="49" fontId="12" fillId="0" borderId="0" xfId="0" applyNumberFormat="1" applyFont="1" applyAlignment="1">
      <alignment vertical="center" wrapText="1"/>
    </xf>
    <xf numFmtId="0" fontId="14" fillId="2" borderId="0" xfId="0" applyFont="1" applyFill="1"/>
    <xf numFmtId="0" fontId="0" fillId="2" borderId="8" xfId="0" applyFill="1" applyBorder="1"/>
    <xf numFmtId="0" fontId="0" fillId="2" borderId="0" xfId="0" applyFill="1" applyAlignment="1">
      <alignment horizontal="right"/>
    </xf>
    <xf numFmtId="164" fontId="0" fillId="2" borderId="4" xfId="0" applyNumberFormat="1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164" fontId="1" fillId="0" borderId="0" xfId="0" applyNumberFormat="1" applyFont="1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164" fontId="18" fillId="2" borderId="0" xfId="0" applyNumberFormat="1" applyFont="1" applyFill="1"/>
    <xf numFmtId="0" fontId="18" fillId="2" borderId="0" xfId="0" applyFont="1" applyFill="1" applyAlignment="1">
      <alignment horizontal="right"/>
    </xf>
    <xf numFmtId="164" fontId="8" fillId="0" borderId="0" xfId="0" applyNumberFormat="1" applyFont="1" applyAlignment="1">
      <alignment horizontal="right" vertical="center"/>
    </xf>
    <xf numFmtId="0" fontId="17" fillId="2" borderId="0" xfId="0" applyFont="1" applyFill="1"/>
    <xf numFmtId="0" fontId="21" fillId="0" borderId="0" xfId="2"/>
    <xf numFmtId="0" fontId="1" fillId="2" borderId="17" xfId="0" applyFont="1" applyFill="1" applyBorder="1"/>
    <xf numFmtId="0" fontId="0" fillId="2" borderId="17" xfId="0" applyFill="1" applyBorder="1"/>
    <xf numFmtId="0" fontId="20" fillId="0" borderId="0" xfId="2" applyFont="1"/>
    <xf numFmtId="0" fontId="22" fillId="0" borderId="12" xfId="2" applyFont="1" applyBorder="1" applyAlignment="1">
      <alignment horizontal="center" vertical="center"/>
    </xf>
    <xf numFmtId="0" fontId="20" fillId="0" borderId="12" xfId="2" applyFont="1" applyBorder="1" applyAlignment="1">
      <alignment horizontal="center" vertical="center"/>
    </xf>
    <xf numFmtId="0" fontId="20" fillId="0" borderId="0" xfId="2" applyFont="1" applyAlignment="1">
      <alignment wrapText="1"/>
    </xf>
    <xf numFmtId="0" fontId="2" fillId="3" borderId="0" xfId="2" applyFont="1" applyFill="1"/>
    <xf numFmtId="0" fontId="16" fillId="2" borderId="0" xfId="2" applyFont="1" applyFill="1" applyAlignment="1">
      <alignment horizontal="center"/>
    </xf>
    <xf numFmtId="0" fontId="2" fillId="2" borderId="0" xfId="2" applyFont="1" applyFill="1"/>
    <xf numFmtId="0" fontId="5" fillId="2" borderId="0" xfId="2" applyFont="1" applyFill="1" applyAlignment="1">
      <alignment horizontal="center"/>
    </xf>
    <xf numFmtId="0" fontId="21" fillId="2" borderId="0" xfId="2" applyFill="1"/>
    <xf numFmtId="0" fontId="5" fillId="2" borderId="0" xfId="2" applyFont="1" applyFill="1" applyAlignment="1">
      <alignment horizontal="left"/>
    </xf>
    <xf numFmtId="0" fontId="0" fillId="0" borderId="0" xfId="2" applyFont="1"/>
    <xf numFmtId="0" fontId="0" fillId="2" borderId="0" xfId="2" applyFont="1" applyFill="1"/>
    <xf numFmtId="0" fontId="20" fillId="0" borderId="0" xfId="2" applyFont="1" applyAlignment="1">
      <alignment horizontal="center"/>
    </xf>
    <xf numFmtId="0" fontId="1" fillId="0" borderId="0" xfId="2" applyFont="1" applyAlignment="1" applyProtection="1">
      <alignment horizontal="center" vertical="center"/>
      <protection locked="0"/>
    </xf>
    <xf numFmtId="9" fontId="0" fillId="2" borderId="0" xfId="0" applyNumberFormat="1" applyFill="1"/>
    <xf numFmtId="9" fontId="0" fillId="2" borderId="1" xfId="0" applyNumberForma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9" fontId="9" fillId="0" borderId="0" xfId="0" applyNumberFormat="1" applyFont="1" applyAlignment="1">
      <alignment horizontal="center"/>
    </xf>
    <xf numFmtId="9" fontId="0" fillId="0" borderId="0" xfId="0" applyNumberFormat="1"/>
    <xf numFmtId="9" fontId="0" fillId="0" borderId="0" xfId="0" applyNumberFormat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164" fontId="0" fillId="2" borderId="0" xfId="0" applyNumberFormat="1" applyFill="1"/>
    <xf numFmtId="0" fontId="1" fillId="2" borderId="0" xfId="0" applyFont="1" applyFill="1" applyAlignment="1">
      <alignment horizontal="right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14" fontId="0" fillId="2" borderId="0" xfId="0" applyNumberFormat="1" applyFill="1" applyAlignment="1">
      <alignment horizontal="left"/>
    </xf>
    <xf numFmtId="0" fontId="0" fillId="2" borderId="0" xfId="0" applyFill="1" applyAlignment="1">
      <alignment vertical="center"/>
    </xf>
    <xf numFmtId="49" fontId="28" fillId="0" borderId="0" xfId="0" applyNumberFormat="1" applyFont="1" applyAlignment="1">
      <alignment horizontal="center" vertical="center"/>
    </xf>
    <xf numFmtId="164" fontId="29" fillId="0" borderId="0" xfId="0" applyNumberFormat="1" applyFont="1" applyAlignment="1">
      <alignment horizontal="right" vertical="center"/>
    </xf>
    <xf numFmtId="164" fontId="30" fillId="0" borderId="0" xfId="0" applyNumberFormat="1" applyFont="1"/>
    <xf numFmtId="164" fontId="3" fillId="5" borderId="0" xfId="0" applyNumberFormat="1" applyFont="1" applyFill="1" applyAlignment="1">
      <alignment horizontal="right" vertical="center"/>
    </xf>
    <xf numFmtId="0" fontId="5" fillId="5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31" fillId="0" borderId="0" xfId="0" applyFont="1" applyAlignment="1">
      <alignment horizontal="center"/>
    </xf>
    <xf numFmtId="9" fontId="31" fillId="0" borderId="0" xfId="0" applyNumberFormat="1" applyFont="1"/>
    <xf numFmtId="0" fontId="5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right" vertical="center"/>
    </xf>
    <xf numFmtId="164" fontId="32" fillId="0" borderId="0" xfId="0" applyNumberFormat="1" applyFont="1" applyAlignment="1">
      <alignment horizontal="right" vertical="center"/>
    </xf>
    <xf numFmtId="164" fontId="32" fillId="0" borderId="0" xfId="0" applyNumberFormat="1" applyFont="1"/>
    <xf numFmtId="0" fontId="5" fillId="2" borderId="0" xfId="0" applyFont="1" applyFill="1"/>
    <xf numFmtId="49" fontId="31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vertical="center" wrapText="1"/>
    </xf>
    <xf numFmtId="9" fontId="1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 wrapText="1"/>
    </xf>
    <xf numFmtId="164" fontId="3" fillId="0" borderId="0" xfId="0" applyNumberFormat="1" applyFont="1"/>
    <xf numFmtId="49" fontId="5" fillId="5" borderId="0" xfId="0" applyNumberFormat="1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164" fontId="3" fillId="2" borderId="0" xfId="0" applyNumberFormat="1" applyFont="1" applyFill="1"/>
    <xf numFmtId="49" fontId="5" fillId="0" borderId="0" xfId="0" applyNumberFormat="1" applyFont="1" applyAlignment="1">
      <alignment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 wrapText="1"/>
    </xf>
    <xf numFmtId="0" fontId="0" fillId="2" borderId="0" xfId="0" applyFill="1" applyAlignment="1">
      <alignment horizontal="center"/>
    </xf>
    <xf numFmtId="0" fontId="17" fillId="0" borderId="0" xfId="0" applyFont="1"/>
    <xf numFmtId="164" fontId="17" fillId="0" borderId="0" xfId="0" applyNumberFormat="1" applyFont="1"/>
    <xf numFmtId="164" fontId="3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64" fontId="5" fillId="0" borderId="0" xfId="0" applyNumberFormat="1" applyFont="1"/>
    <xf numFmtId="0" fontId="0" fillId="2" borderId="17" xfId="0" applyFill="1" applyBorder="1" applyAlignment="1">
      <alignment horizontal="right"/>
    </xf>
    <xf numFmtId="164" fontId="3" fillId="5" borderId="0" xfId="0" applyNumberFormat="1" applyFont="1" applyFill="1"/>
    <xf numFmtId="164" fontId="3" fillId="0" borderId="0" xfId="0" applyNumberFormat="1" applyFont="1" applyAlignment="1">
      <alignment vertical="center"/>
    </xf>
    <xf numFmtId="9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49" fontId="34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vertical="center" wrapText="1"/>
    </xf>
    <xf numFmtId="164" fontId="35" fillId="0" borderId="0" xfId="0" applyNumberFormat="1" applyFont="1" applyAlignment="1">
      <alignment horizontal="right" vertical="center"/>
    </xf>
    <xf numFmtId="164" fontId="35" fillId="0" borderId="0" xfId="0" applyNumberFormat="1" applyFont="1"/>
    <xf numFmtId="9" fontId="5" fillId="0" borderId="0" xfId="0" applyNumberFormat="1" applyFont="1"/>
    <xf numFmtId="0" fontId="36" fillId="0" borderId="0" xfId="0" applyFont="1" applyAlignment="1">
      <alignment horizontal="center"/>
    </xf>
    <xf numFmtId="9" fontId="36" fillId="0" borderId="0" xfId="0" applyNumberFormat="1" applyFont="1"/>
    <xf numFmtId="164" fontId="36" fillId="0" borderId="0" xfId="0" applyNumberFormat="1" applyFont="1"/>
    <xf numFmtId="0" fontId="16" fillId="3" borderId="0" xfId="0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49" fontId="25" fillId="3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right" wrapText="1"/>
    </xf>
    <xf numFmtId="0" fontId="0" fillId="2" borderId="0" xfId="0" applyFill="1" applyAlignment="1">
      <alignment horizontal="right"/>
    </xf>
    <xf numFmtId="0" fontId="0" fillId="2" borderId="17" xfId="0" applyFill="1" applyBorder="1" applyAlignment="1">
      <alignment horizontal="right"/>
    </xf>
    <xf numFmtId="0" fontId="0" fillId="5" borderId="0" xfId="2" applyFont="1" applyFill="1" applyAlignment="1">
      <alignment horizontal="center"/>
    </xf>
    <xf numFmtId="0" fontId="20" fillId="5" borderId="0" xfId="2" applyFont="1" applyFill="1" applyAlignment="1">
      <alignment horizontal="center"/>
    </xf>
    <xf numFmtId="0" fontId="5" fillId="4" borderId="0" xfId="2" applyFont="1" applyFill="1" applyAlignment="1">
      <alignment horizontal="center"/>
    </xf>
    <xf numFmtId="0" fontId="16" fillId="3" borderId="18" xfId="2" applyFont="1" applyFill="1" applyBorder="1" applyAlignment="1">
      <alignment horizontal="center"/>
    </xf>
    <xf numFmtId="0" fontId="16" fillId="3" borderId="16" xfId="2" applyFont="1" applyFill="1" applyBorder="1" applyAlignment="1">
      <alignment horizontal="center"/>
    </xf>
    <xf numFmtId="0" fontId="24" fillId="2" borderId="18" xfId="2" applyFont="1" applyFill="1" applyBorder="1" applyAlignment="1">
      <alignment horizontal="center"/>
    </xf>
    <xf numFmtId="0" fontId="24" fillId="2" borderId="16" xfId="2" applyFont="1" applyFill="1" applyBorder="1" applyAlignment="1">
      <alignment horizontal="center"/>
    </xf>
    <xf numFmtId="0" fontId="20" fillId="0" borderId="9" xfId="2" applyFont="1" applyBorder="1" applyAlignment="1">
      <alignment horizontal="center"/>
    </xf>
    <xf numFmtId="0" fontId="20" fillId="0" borderId="11" xfId="2" applyFont="1" applyBorder="1" applyAlignment="1">
      <alignment horizontal="center"/>
    </xf>
    <xf numFmtId="0" fontId="20" fillId="0" borderId="13" xfId="2" applyFont="1" applyBorder="1" applyAlignment="1">
      <alignment horizontal="center"/>
    </xf>
    <xf numFmtId="0" fontId="20" fillId="0" borderId="10" xfId="2" applyFont="1" applyBorder="1" applyAlignment="1">
      <alignment horizontal="center" vertical="center"/>
    </xf>
    <xf numFmtId="0" fontId="20" fillId="0" borderId="12" xfId="2" applyFont="1" applyBorder="1" applyAlignment="1">
      <alignment horizontal="center" vertical="center"/>
    </xf>
    <xf numFmtId="0" fontId="22" fillId="0" borderId="10" xfId="2" applyFont="1" applyBorder="1" applyAlignment="1">
      <alignment horizontal="center" vertical="center" wrapText="1"/>
    </xf>
    <xf numFmtId="0" fontId="22" fillId="0" borderId="12" xfId="2" applyFont="1" applyBorder="1" applyAlignment="1">
      <alignment horizontal="center" vertical="center" wrapText="1"/>
    </xf>
    <xf numFmtId="0" fontId="1" fillId="0" borderId="12" xfId="2" applyFont="1" applyBorder="1" applyAlignment="1" applyProtection="1">
      <alignment horizontal="center" vertical="center"/>
      <protection locked="0"/>
    </xf>
    <xf numFmtId="0" fontId="1" fillId="0" borderId="14" xfId="2" applyFont="1" applyBorder="1" applyAlignment="1" applyProtection="1">
      <alignment horizontal="center" vertical="center"/>
      <protection locked="0"/>
    </xf>
    <xf numFmtId="0" fontId="20" fillId="0" borderId="10" xfId="2" applyFont="1" applyBorder="1" applyAlignment="1">
      <alignment horizontal="center" vertical="center" wrapText="1"/>
    </xf>
    <xf numFmtId="0" fontId="20" fillId="0" borderId="12" xfId="2" applyFont="1" applyBorder="1" applyAlignment="1">
      <alignment horizontal="center" vertical="center" wrapText="1"/>
    </xf>
    <xf numFmtId="166" fontId="1" fillId="2" borderId="15" xfId="2" applyNumberFormat="1" applyFont="1" applyFill="1" applyBorder="1" applyAlignment="1">
      <alignment horizontal="center"/>
    </xf>
    <xf numFmtId="0" fontId="0" fillId="0" borderId="10" xfId="2" applyFont="1" applyBorder="1" applyAlignment="1">
      <alignment horizontal="center" vertical="center" wrapText="1"/>
    </xf>
    <xf numFmtId="0" fontId="1" fillId="0" borderId="15" xfId="2" applyFont="1" applyBorder="1" applyAlignment="1">
      <alignment horizontal="center" vertical="center" wrapText="1"/>
    </xf>
    <xf numFmtId="0" fontId="23" fillId="3" borderId="15" xfId="2" applyFont="1" applyFill="1" applyBorder="1" applyAlignment="1">
      <alignment horizontal="center" vertical="center"/>
    </xf>
    <xf numFmtId="0" fontId="16" fillId="3" borderId="15" xfId="2" applyFont="1" applyFill="1" applyBorder="1" applyAlignment="1">
      <alignment horizontal="right"/>
    </xf>
    <xf numFmtId="0" fontId="26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/>
    </xf>
    <xf numFmtId="0" fontId="26" fillId="2" borderId="19" xfId="0" applyFont="1" applyFill="1" applyBorder="1" applyAlignment="1">
      <alignment horizontal="center" vertical="center" wrapText="1"/>
    </xf>
    <xf numFmtId="0" fontId="37" fillId="0" borderId="0" xfId="0" applyNumberFormat="1" applyFont="1" applyFill="1" applyAlignment="1">
      <alignment vertical="center" wrapText="1"/>
    </xf>
    <xf numFmtId="164" fontId="38" fillId="0" borderId="0" xfId="0" applyNumberFormat="1" applyFont="1" applyFill="1" applyAlignment="1">
      <alignment horizontal="right" vertical="center"/>
    </xf>
    <xf numFmtId="164" fontId="39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/>
    </xf>
  </cellXfs>
  <cellStyles count="4">
    <cellStyle name="Normalny" xfId="0" builtinId="0"/>
    <cellStyle name="Normalny 2" xfId="2" xr:uid="{00000000-0005-0000-0000-000001000000}"/>
    <cellStyle name="Normalny 3" xfId="3" xr:uid="{8FAC30A6-9784-455D-9820-FE89D71713DE}"/>
    <cellStyle name="常规_Sheet1" xfId="1" xr:uid="{00000000-0005-0000-0000-000002000000}"/>
  </cellStyles>
  <dxfs count="144"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numFmt numFmtId="164" formatCode="#,##0.00\ &quot;zł&quot;"/>
      <fill>
        <patternFill patternType="none">
          <fgColor indexed="64"/>
          <bgColor indexed="65"/>
        </patternFill>
      </fill>
    </dxf>
    <dxf>
      <numFmt numFmtId="164" formatCode="#,##0.00\ &quot;zł&quot;"/>
      <fill>
        <patternFill patternType="none">
          <fgColor indexed="64"/>
          <bgColor indexed="65"/>
        </patternFill>
      </fill>
    </dxf>
    <dxf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#,##0.00\ &quot;zł&quot;"/>
      <fill>
        <patternFill patternType="none">
          <fgColor indexed="64"/>
          <bgColor indexed="65"/>
        </patternFill>
      </fill>
    </dxf>
    <dxf>
      <numFmt numFmtId="164" formatCode="#,##0.00\ &quot;zł&quot;"/>
      <fill>
        <patternFill patternType="none">
          <fgColor indexed="64"/>
          <bgColor indexed="65"/>
        </patternFill>
      </fill>
    </dxf>
    <dxf>
      <numFmt numFmtId="164" formatCode="#,##0.00\ &quot;zł&quot;"/>
      <fill>
        <patternFill patternType="none">
          <fgColor indexed="64"/>
          <bgColor indexed="65"/>
        </patternFill>
      </fill>
    </dxf>
    <dxf>
      <numFmt numFmtId="164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#,##0.00\ &quot;zł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#,##0.00\ &quot;zł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#,##0.00\ &quot;zł&quot;"/>
      <fill>
        <patternFill patternType="none">
          <fgColor indexed="64"/>
          <bgColor indexed="65"/>
        </patternFill>
      </fill>
    </dxf>
    <dxf>
      <numFmt numFmtId="164" formatCode="#,##0.00\ &quot;zł&quot;"/>
      <fill>
        <patternFill patternType="none">
          <fgColor indexed="64"/>
          <bgColor indexed="65"/>
        </patternFill>
      </fill>
    </dxf>
    <dxf>
      <numFmt numFmtId="164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64" formatCode="#,##0.00\ &quot;zł&quot;"/>
      <fill>
        <patternFill patternType="none">
          <fgColor indexed="64"/>
          <bgColor indexed="65"/>
        </patternFill>
      </fill>
    </dxf>
    <dxf>
      <numFmt numFmtId="164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164" formatCode="#,##0.00\ &quot;zł&quot;"/>
      <fill>
        <patternFill patternType="none">
          <fgColor indexed="64"/>
          <bgColor indexed="65"/>
        </patternFill>
      </fill>
    </dxf>
    <dxf>
      <numFmt numFmtId="164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64" formatCode="#,##0.00\ &quot;zł&quot;"/>
      <fill>
        <patternFill patternType="none">
          <fgColor indexed="64"/>
          <bgColor indexed="65"/>
        </patternFill>
      </fill>
    </dxf>
    <dxf>
      <numFmt numFmtId="164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#,##0.00\ &quot;zł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#,##0.00\ &quot;zł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  <dxf>
      <numFmt numFmtId="164" formatCode="#,##0.00\ &quot;zł&quot;"/>
      <fill>
        <patternFill patternType="none">
          <fgColor indexed="64"/>
          <bgColor indexed="65"/>
        </patternFill>
      </fill>
    </dxf>
    <dxf>
      <numFmt numFmtId="164" formatCode="#,##0.00\ &quot;zł&quot;"/>
      <fill>
        <patternFill patternType="none">
          <fgColor indexed="64"/>
          <bgColor indexed="65"/>
        </patternFill>
      </fill>
    </dxf>
    <dxf>
      <numFmt numFmtId="164" formatCode="#,##0.00\ &quot;zł&quot;"/>
      <fill>
        <patternFill patternType="none">
          <fgColor indexed="64"/>
          <bgColor indexed="65"/>
        </patternFill>
      </fill>
    </dxf>
    <dxf>
      <numFmt numFmtId="164" formatCode="#,##0.00\ &quot;zł&quot;"/>
      <fill>
        <patternFill patternType="none">
          <fgColor indexed="64"/>
          <bgColor indexed="65"/>
        </patternFill>
      </fill>
    </dxf>
    <dxf>
      <numFmt numFmtId="164" formatCode="#,##0.00\ &quot;zł&quot;"/>
      <fill>
        <patternFill patternType="none">
          <fgColor indexed="64"/>
          <bgColor indexed="65"/>
        </patternFill>
      </fill>
    </dxf>
    <dxf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#,##0.00\ &quot;zł&quot;"/>
      <fill>
        <patternFill patternType="none">
          <fgColor indexed="64"/>
          <bgColor indexed="65"/>
        </patternFill>
      </fill>
    </dxf>
    <dxf>
      <numFmt numFmtId="164" formatCode="#,##0.00\ &quot;zł&quot;"/>
      <fill>
        <patternFill patternType="none">
          <fgColor indexed="64"/>
          <bgColor indexed="65"/>
        </patternFill>
      </fill>
    </dxf>
    <dxf>
      <numFmt numFmtId="164" formatCode="#,##0.00\ &quot;zł&quot;"/>
      <fill>
        <patternFill patternType="none">
          <fgColor indexed="64"/>
          <bgColor indexed="65"/>
        </patternFill>
      </fill>
    </dxf>
    <dxf>
      <numFmt numFmtId="164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#,##0.00\ &quot;zł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#,##0.00\ &quot;zł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  <dxf>
      <numFmt numFmtId="164" formatCode="#,##0.00\ &quot;zł&quot;"/>
      <fill>
        <patternFill patternType="none">
          <fgColor indexed="64"/>
          <bgColor indexed="65"/>
        </patternFill>
      </fill>
    </dxf>
    <dxf>
      <numFmt numFmtId="164" formatCode="#,##0.00\ &quot;zł&quot;"/>
      <fill>
        <patternFill patternType="none">
          <fgColor indexed="64"/>
          <bgColor indexed="65"/>
        </patternFill>
      </fill>
    </dxf>
    <dxf>
      <numFmt numFmtId="164" formatCode="#,##0.00\ &quot;zł&quot;"/>
      <fill>
        <patternFill patternType="none">
          <fgColor indexed="64"/>
          <bgColor indexed="65"/>
        </patternFill>
      </fill>
    </dxf>
    <dxf>
      <numFmt numFmtId="164" formatCode="#,##0.00\ &quot;zł&quot;"/>
      <fill>
        <patternFill patternType="none">
          <fgColor indexed="64"/>
          <bgColor indexed="65"/>
        </patternFill>
      </fill>
    </dxf>
    <dxf>
      <numFmt numFmtId="164" formatCode="#,##0.00\ &quot;zł&quot;"/>
      <fill>
        <patternFill patternType="none">
          <fgColor indexed="64"/>
          <bgColor indexed="65"/>
        </patternFill>
      </fill>
    </dxf>
    <dxf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#,##0.00\ &quot;zł&quot;"/>
      <fill>
        <patternFill patternType="none">
          <fgColor indexed="64"/>
          <bgColor indexed="65"/>
        </patternFill>
      </fill>
    </dxf>
    <dxf>
      <numFmt numFmtId="164" formatCode="#,##0.00\ &quot;zł&quot;"/>
      <fill>
        <patternFill patternType="none">
          <fgColor indexed="64"/>
          <bgColor indexed="65"/>
        </patternFill>
      </fill>
    </dxf>
    <dxf>
      <numFmt numFmtId="164" formatCode="#,##0.00\ &quot;zł&quot;"/>
      <fill>
        <patternFill patternType="none">
          <fgColor indexed="64"/>
          <bgColor indexed="65"/>
        </patternFill>
      </fill>
    </dxf>
    <dxf>
      <numFmt numFmtId="164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#,##0.00\ &quot;zł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#,##0.00\ &quot;zł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  <dxf>
      <numFmt numFmtId="164" formatCode="#,##0.00\ &quot;zł&quot;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751523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rgb="FF751523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751523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751523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3" Type="http://schemas.openxmlformats.org/officeDocument/2006/relationships/image" Target="../media/image7.png"/><Relationship Id="rId7" Type="http://schemas.openxmlformats.org/officeDocument/2006/relationships/image" Target="../media/image11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6" Type="http://schemas.openxmlformats.org/officeDocument/2006/relationships/image" Target="../media/image10.png"/><Relationship Id="rId5" Type="http://schemas.openxmlformats.org/officeDocument/2006/relationships/image" Target="../media/image9.png"/><Relationship Id="rId10" Type="http://schemas.openxmlformats.org/officeDocument/2006/relationships/image" Target="../media/image4.png"/><Relationship Id="rId4" Type="http://schemas.openxmlformats.org/officeDocument/2006/relationships/image" Target="../media/image8.png"/><Relationship Id="rId9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jpeg"/><Relationship Id="rId13" Type="http://schemas.openxmlformats.org/officeDocument/2006/relationships/image" Target="../media/image25.jpeg"/><Relationship Id="rId3" Type="http://schemas.openxmlformats.org/officeDocument/2006/relationships/image" Target="../media/image15.jpeg"/><Relationship Id="rId7" Type="http://schemas.openxmlformats.org/officeDocument/2006/relationships/image" Target="../media/image19.jpeg"/><Relationship Id="rId12" Type="http://schemas.openxmlformats.org/officeDocument/2006/relationships/image" Target="../media/image24.tiff"/><Relationship Id="rId2" Type="http://schemas.openxmlformats.org/officeDocument/2006/relationships/image" Target="../media/image14.jpeg"/><Relationship Id="rId1" Type="http://schemas.openxmlformats.org/officeDocument/2006/relationships/image" Target="../media/image13.jpeg"/><Relationship Id="rId6" Type="http://schemas.openxmlformats.org/officeDocument/2006/relationships/image" Target="../media/image18.jpeg"/><Relationship Id="rId11" Type="http://schemas.openxmlformats.org/officeDocument/2006/relationships/image" Target="../media/image23.png"/><Relationship Id="rId5" Type="http://schemas.openxmlformats.org/officeDocument/2006/relationships/image" Target="../media/image17.jpeg"/><Relationship Id="rId15" Type="http://schemas.openxmlformats.org/officeDocument/2006/relationships/image" Target="../media/image3.png"/><Relationship Id="rId10" Type="http://schemas.openxmlformats.org/officeDocument/2006/relationships/image" Target="../media/image22.png"/><Relationship Id="rId4" Type="http://schemas.openxmlformats.org/officeDocument/2006/relationships/image" Target="../media/image16.jpeg"/><Relationship Id="rId9" Type="http://schemas.openxmlformats.org/officeDocument/2006/relationships/image" Target="../media/image21.png"/><Relationship Id="rId1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6</xdr:row>
      <xdr:rowOff>22754</xdr:rowOff>
    </xdr:from>
    <xdr:to>
      <xdr:col>8</xdr:col>
      <xdr:colOff>238125</xdr:colOff>
      <xdr:row>10</xdr:row>
      <xdr:rowOff>186796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34B93B2-265C-407F-9174-18AA627F7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52425" y="1594379"/>
          <a:ext cx="4762500" cy="92604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11</xdr:row>
      <xdr:rowOff>95250</xdr:rowOff>
    </xdr:from>
    <xdr:to>
      <xdr:col>8</xdr:col>
      <xdr:colOff>171451</xdr:colOff>
      <xdr:row>36</xdr:row>
      <xdr:rowOff>8379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9050426-577E-4D1C-88D7-3AE032CD8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" y="2619375"/>
          <a:ext cx="5048250" cy="4675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652062</xdr:colOff>
      <xdr:row>3</xdr:row>
      <xdr:rowOff>11431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3E433167-6239-41AE-B5DC-7BFD50205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1433769" cy="582931"/>
        </a:xfrm>
        <a:prstGeom prst="rect">
          <a:avLst/>
        </a:prstGeom>
      </xdr:spPr>
    </xdr:pic>
    <xdr:clientData/>
  </xdr:twoCellAnchor>
  <xdr:twoCellAnchor editAs="oneCell">
    <xdr:from>
      <xdr:col>2</xdr:col>
      <xdr:colOff>102577</xdr:colOff>
      <xdr:row>0</xdr:row>
      <xdr:rowOff>161192</xdr:rowOff>
    </xdr:from>
    <xdr:to>
      <xdr:col>8</xdr:col>
      <xdr:colOff>58611</xdr:colOff>
      <xdr:row>2</xdr:row>
      <xdr:rowOff>79374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4734A3E1-A28C-437E-B94A-15C3C31E2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055577" y="161192"/>
          <a:ext cx="1538649" cy="2991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315060</xdr:colOff>
      <xdr:row>5</xdr:row>
      <xdr:rowOff>161192</xdr:rowOff>
    </xdr:from>
    <xdr:to>
      <xdr:col>2</xdr:col>
      <xdr:colOff>783983</xdr:colOff>
      <xdr:row>8</xdr:row>
      <xdr:rowOff>11243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252DB416-4DCD-4EF7-A581-C21816E11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2" y="1113692"/>
          <a:ext cx="4791808" cy="421551"/>
        </a:xfrm>
        <a:prstGeom prst="rect">
          <a:avLst/>
        </a:prstGeom>
      </xdr:spPr>
    </xdr:pic>
    <xdr:clientData/>
  </xdr:twoCellAnchor>
  <xdr:twoCellAnchor editAs="oneCell">
    <xdr:from>
      <xdr:col>1</xdr:col>
      <xdr:colOff>366347</xdr:colOff>
      <xdr:row>18</xdr:row>
      <xdr:rowOff>51287</xdr:rowOff>
    </xdr:from>
    <xdr:to>
      <xdr:col>3</xdr:col>
      <xdr:colOff>345602</xdr:colOff>
      <xdr:row>31</xdr:row>
      <xdr:rowOff>90972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6CF468A4-6C27-4D3B-868A-B4BEA8FB7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3789" y="3480287"/>
          <a:ext cx="5115428" cy="2516185"/>
        </a:xfrm>
        <a:prstGeom prst="rect">
          <a:avLst/>
        </a:prstGeom>
      </xdr:spPr>
    </xdr:pic>
    <xdr:clientData/>
  </xdr:twoCellAnchor>
  <xdr:twoCellAnchor editAs="oneCell">
    <xdr:from>
      <xdr:col>1</xdr:col>
      <xdr:colOff>395654</xdr:colOff>
      <xdr:row>33</xdr:row>
      <xdr:rowOff>168519</xdr:rowOff>
    </xdr:from>
    <xdr:to>
      <xdr:col>6</xdr:col>
      <xdr:colOff>220042</xdr:colOff>
      <xdr:row>50</xdr:row>
      <xdr:rowOff>57840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E41DDD17-E50C-47F8-954E-A465B1953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3096" y="6455019"/>
          <a:ext cx="6784965" cy="3127821"/>
        </a:xfrm>
        <a:prstGeom prst="rect">
          <a:avLst/>
        </a:prstGeom>
      </xdr:spPr>
    </xdr:pic>
    <xdr:clientData/>
  </xdr:twoCellAnchor>
  <xdr:twoCellAnchor editAs="oneCell">
    <xdr:from>
      <xdr:col>1</xdr:col>
      <xdr:colOff>402980</xdr:colOff>
      <xdr:row>54</xdr:row>
      <xdr:rowOff>75048</xdr:rowOff>
    </xdr:from>
    <xdr:to>
      <xdr:col>1</xdr:col>
      <xdr:colOff>3685441</xdr:colOff>
      <xdr:row>65</xdr:row>
      <xdr:rowOff>124127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F1C6991A-FEC4-4684-A7D0-2867952ADF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2820"/>
        <a:stretch/>
      </xdr:blipFill>
      <xdr:spPr>
        <a:xfrm>
          <a:off x="1040422" y="10362048"/>
          <a:ext cx="3282461" cy="2144579"/>
        </a:xfrm>
        <a:prstGeom prst="rect">
          <a:avLst/>
        </a:prstGeom>
      </xdr:spPr>
    </xdr:pic>
    <xdr:clientData/>
  </xdr:twoCellAnchor>
  <xdr:twoCellAnchor editAs="oneCell">
    <xdr:from>
      <xdr:col>1</xdr:col>
      <xdr:colOff>410308</xdr:colOff>
      <xdr:row>67</xdr:row>
      <xdr:rowOff>29684</xdr:rowOff>
    </xdr:from>
    <xdr:to>
      <xdr:col>1</xdr:col>
      <xdr:colOff>3890596</xdr:colOff>
      <xdr:row>77</xdr:row>
      <xdr:rowOff>173932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FAF06FD-B0AF-4F20-8AA0-DDBD3B0C5C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7587"/>
        <a:stretch/>
      </xdr:blipFill>
      <xdr:spPr>
        <a:xfrm>
          <a:off x="1047750" y="12793184"/>
          <a:ext cx="3480288" cy="2049248"/>
        </a:xfrm>
        <a:prstGeom prst="rect">
          <a:avLst/>
        </a:prstGeom>
      </xdr:spPr>
    </xdr:pic>
    <xdr:clientData/>
  </xdr:twoCellAnchor>
  <xdr:twoCellAnchor editAs="oneCell">
    <xdr:from>
      <xdr:col>1</xdr:col>
      <xdr:colOff>483576</xdr:colOff>
      <xdr:row>82</xdr:row>
      <xdr:rowOff>124558</xdr:rowOff>
    </xdr:from>
    <xdr:to>
      <xdr:col>3</xdr:col>
      <xdr:colOff>259091</xdr:colOff>
      <xdr:row>99</xdr:row>
      <xdr:rowOff>9487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A43DBB29-ACF6-4969-8740-40FE3A584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21018" y="15745558"/>
          <a:ext cx="4911688" cy="3123429"/>
        </a:xfrm>
        <a:prstGeom prst="rect">
          <a:avLst/>
        </a:prstGeom>
      </xdr:spPr>
    </xdr:pic>
    <xdr:clientData/>
  </xdr:twoCellAnchor>
  <xdr:twoCellAnchor editAs="oneCell">
    <xdr:from>
      <xdr:col>1</xdr:col>
      <xdr:colOff>498230</xdr:colOff>
      <xdr:row>101</xdr:row>
      <xdr:rowOff>152976</xdr:rowOff>
    </xdr:from>
    <xdr:to>
      <xdr:col>2</xdr:col>
      <xdr:colOff>542191</xdr:colOff>
      <xdr:row>106</xdr:row>
      <xdr:rowOff>17359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CAC34ADE-9974-4579-B3C0-63F5BA3F2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35672" y="19393476"/>
          <a:ext cx="4366846" cy="816883"/>
        </a:xfrm>
        <a:prstGeom prst="rect">
          <a:avLst/>
        </a:prstGeom>
      </xdr:spPr>
    </xdr:pic>
    <xdr:clientData/>
  </xdr:twoCellAnchor>
  <xdr:twoCellAnchor editAs="oneCell">
    <xdr:from>
      <xdr:col>1</xdr:col>
      <xdr:colOff>439615</xdr:colOff>
      <xdr:row>109</xdr:row>
      <xdr:rowOff>110325</xdr:rowOff>
    </xdr:from>
    <xdr:to>
      <xdr:col>1</xdr:col>
      <xdr:colOff>3231173</xdr:colOff>
      <xdr:row>112</xdr:row>
      <xdr:rowOff>115638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2D81C885-7477-4302-9274-C2D7D65C3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077057" y="20874825"/>
          <a:ext cx="2791558" cy="5768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796327</xdr:colOff>
      <xdr:row>3</xdr:row>
      <xdr:rowOff>11431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87F68901-222C-4DDC-A7A6-3FA54DEA3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1433769" cy="582931"/>
        </a:xfrm>
        <a:prstGeom prst="rect">
          <a:avLst/>
        </a:prstGeom>
      </xdr:spPr>
    </xdr:pic>
    <xdr:clientData/>
  </xdr:twoCellAnchor>
  <xdr:twoCellAnchor editAs="oneCell">
    <xdr:from>
      <xdr:col>2</xdr:col>
      <xdr:colOff>366347</xdr:colOff>
      <xdr:row>0</xdr:row>
      <xdr:rowOff>161192</xdr:rowOff>
    </xdr:from>
    <xdr:to>
      <xdr:col>4</xdr:col>
      <xdr:colOff>483573</xdr:colOff>
      <xdr:row>2</xdr:row>
      <xdr:rowOff>79374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9D395C60-DC05-44CA-94F2-0A8595023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326674" y="161192"/>
          <a:ext cx="1538649" cy="2991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796327</xdr:colOff>
      <xdr:row>3</xdr:row>
      <xdr:rowOff>11431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9EA475D8-FA0A-49D9-9DF3-AC531EC30E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1433769" cy="582931"/>
        </a:xfrm>
        <a:prstGeom prst="rect">
          <a:avLst/>
        </a:prstGeom>
      </xdr:spPr>
    </xdr:pic>
    <xdr:clientData/>
  </xdr:twoCellAnchor>
  <xdr:twoCellAnchor editAs="oneCell">
    <xdr:from>
      <xdr:col>2</xdr:col>
      <xdr:colOff>51288</xdr:colOff>
      <xdr:row>0</xdr:row>
      <xdr:rowOff>161193</xdr:rowOff>
    </xdr:from>
    <xdr:to>
      <xdr:col>4</xdr:col>
      <xdr:colOff>168514</xdr:colOff>
      <xdr:row>2</xdr:row>
      <xdr:rowOff>79375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1861AF94-D63B-4C03-8CBE-8F6FE0C18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013813" y="161193"/>
          <a:ext cx="1536451" cy="2991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33</xdr:row>
      <xdr:rowOff>21980</xdr:rowOff>
    </xdr:from>
    <xdr:to>
      <xdr:col>0</xdr:col>
      <xdr:colOff>805961</xdr:colOff>
      <xdr:row>37</xdr:row>
      <xdr:rowOff>144521</xdr:rowOff>
    </xdr:to>
    <xdr:pic>
      <xdr:nvPicPr>
        <xdr:cNvPr id="3" name="Obraz 2" descr="rura.jpg">
          <a:extLst>
            <a:ext uri="{FF2B5EF4-FFF2-40B4-BE49-F238E27FC236}">
              <a16:creationId xmlns:a16="http://schemas.microsoft.com/office/drawing/2014/main" id="{08DBA71B-62E2-4402-8659-892FB84680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4898780"/>
          <a:ext cx="710711" cy="875749"/>
        </a:xfrm>
        <a:prstGeom prst="rect">
          <a:avLst/>
        </a:prstGeom>
      </xdr:spPr>
    </xdr:pic>
    <xdr:clientData/>
  </xdr:twoCellAnchor>
  <xdr:twoCellAnchor editAs="oneCell">
    <xdr:from>
      <xdr:col>3</xdr:col>
      <xdr:colOff>115959</xdr:colOff>
      <xdr:row>39</xdr:row>
      <xdr:rowOff>97734</xdr:rowOff>
    </xdr:from>
    <xdr:to>
      <xdr:col>3</xdr:col>
      <xdr:colOff>745436</xdr:colOff>
      <xdr:row>43</xdr:row>
      <xdr:rowOff>94930</xdr:rowOff>
    </xdr:to>
    <xdr:pic>
      <xdr:nvPicPr>
        <xdr:cNvPr id="4" name="Obraz 3" descr="45st.jpg">
          <a:extLst>
            <a:ext uri="{FF2B5EF4-FFF2-40B4-BE49-F238E27FC236}">
              <a16:creationId xmlns:a16="http://schemas.microsoft.com/office/drawing/2014/main" id="{F0052B1B-2A14-47A0-88D4-4B4BF0551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959" y="6079434"/>
          <a:ext cx="629477" cy="750403"/>
        </a:xfrm>
        <a:prstGeom prst="rect">
          <a:avLst/>
        </a:prstGeom>
      </xdr:spPr>
    </xdr:pic>
    <xdr:clientData/>
  </xdr:twoCellAnchor>
  <xdr:twoCellAnchor editAs="oneCell">
    <xdr:from>
      <xdr:col>3</xdr:col>
      <xdr:colOff>107672</xdr:colOff>
      <xdr:row>33</xdr:row>
      <xdr:rowOff>115956</xdr:rowOff>
    </xdr:from>
    <xdr:to>
      <xdr:col>3</xdr:col>
      <xdr:colOff>778563</xdr:colOff>
      <xdr:row>37</xdr:row>
      <xdr:rowOff>72154</xdr:rowOff>
    </xdr:to>
    <xdr:pic>
      <xdr:nvPicPr>
        <xdr:cNvPr id="5" name="Obraz 4" descr="90podejsciowe.jpg">
          <a:extLst>
            <a:ext uri="{FF2B5EF4-FFF2-40B4-BE49-F238E27FC236}">
              <a16:creationId xmlns:a16="http://schemas.microsoft.com/office/drawing/2014/main" id="{C8D4D17D-4F16-43D9-927D-181CC2B1F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flipH="1">
          <a:off x="2793722" y="4992756"/>
          <a:ext cx="670891" cy="709406"/>
        </a:xfrm>
        <a:prstGeom prst="rect">
          <a:avLst/>
        </a:prstGeom>
      </xdr:spPr>
    </xdr:pic>
    <xdr:clientData/>
  </xdr:twoCellAnchor>
  <xdr:twoCellAnchor editAs="oneCell">
    <xdr:from>
      <xdr:col>0</xdr:col>
      <xdr:colOff>66262</xdr:colOff>
      <xdr:row>39</xdr:row>
      <xdr:rowOff>149087</xdr:rowOff>
    </xdr:from>
    <xdr:to>
      <xdr:col>0</xdr:col>
      <xdr:colOff>848816</xdr:colOff>
      <xdr:row>43</xdr:row>
      <xdr:rowOff>78366</xdr:rowOff>
    </xdr:to>
    <xdr:pic>
      <xdr:nvPicPr>
        <xdr:cNvPr id="6" name="Obraz 5" descr="90st.jpg">
          <a:extLst>
            <a:ext uri="{FF2B5EF4-FFF2-40B4-BE49-F238E27FC236}">
              <a16:creationId xmlns:a16="http://schemas.microsoft.com/office/drawing/2014/main" id="{214832C7-4A5E-4CAD-9485-FB4EB207F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438362" y="5025887"/>
          <a:ext cx="782554" cy="682487"/>
        </a:xfrm>
        <a:prstGeom prst="rect">
          <a:avLst/>
        </a:prstGeom>
      </xdr:spPr>
    </xdr:pic>
    <xdr:clientData/>
  </xdr:twoCellAnchor>
  <xdr:twoCellAnchor editAs="oneCell">
    <xdr:from>
      <xdr:col>6</xdr:col>
      <xdr:colOff>91109</xdr:colOff>
      <xdr:row>39</xdr:row>
      <xdr:rowOff>47100</xdr:rowOff>
    </xdr:from>
    <xdr:to>
      <xdr:col>6</xdr:col>
      <xdr:colOff>836544</xdr:colOff>
      <xdr:row>43</xdr:row>
      <xdr:rowOff>128062</xdr:rowOff>
    </xdr:to>
    <xdr:pic>
      <xdr:nvPicPr>
        <xdr:cNvPr id="7" name="Obraz 6" descr="trójnik 90.jpg">
          <a:extLst>
            <a:ext uri="{FF2B5EF4-FFF2-40B4-BE49-F238E27FC236}">
              <a16:creationId xmlns:a16="http://schemas.microsoft.com/office/drawing/2014/main" id="{D475C9BC-5C93-40CF-9D31-BC6BD726A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777159" y="6028800"/>
          <a:ext cx="745435" cy="834169"/>
        </a:xfrm>
        <a:prstGeom prst="rect">
          <a:avLst/>
        </a:prstGeom>
      </xdr:spPr>
    </xdr:pic>
    <xdr:clientData/>
  </xdr:twoCellAnchor>
  <xdr:twoCellAnchor editAs="oneCell">
    <xdr:from>
      <xdr:col>0</xdr:col>
      <xdr:colOff>107673</xdr:colOff>
      <xdr:row>45</xdr:row>
      <xdr:rowOff>59889</xdr:rowOff>
    </xdr:from>
    <xdr:to>
      <xdr:col>0</xdr:col>
      <xdr:colOff>795130</xdr:colOff>
      <xdr:row>49</xdr:row>
      <xdr:rowOff>94932</xdr:rowOff>
    </xdr:to>
    <xdr:pic>
      <xdr:nvPicPr>
        <xdr:cNvPr id="8" name="Obraz 7" descr="trójnik 45.jpg">
          <a:extLst>
            <a:ext uri="{FF2B5EF4-FFF2-40B4-BE49-F238E27FC236}">
              <a16:creationId xmlns:a16="http://schemas.microsoft.com/office/drawing/2014/main" id="{A2E35688-96CC-438B-ACCE-187C46D5D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79773" y="6041589"/>
          <a:ext cx="687457" cy="788250"/>
        </a:xfrm>
        <a:prstGeom prst="rect">
          <a:avLst/>
        </a:prstGeom>
      </xdr:spPr>
    </xdr:pic>
    <xdr:clientData/>
  </xdr:twoCellAnchor>
  <xdr:twoCellAnchor editAs="oneCell">
    <xdr:from>
      <xdr:col>3</xdr:col>
      <xdr:colOff>33130</xdr:colOff>
      <xdr:row>45</xdr:row>
      <xdr:rowOff>165652</xdr:rowOff>
    </xdr:from>
    <xdr:to>
      <xdr:col>3</xdr:col>
      <xdr:colOff>863281</xdr:colOff>
      <xdr:row>49</xdr:row>
      <xdr:rowOff>45235</xdr:rowOff>
    </xdr:to>
    <xdr:pic>
      <xdr:nvPicPr>
        <xdr:cNvPr id="9" name="Obraz 8" descr="Trójnik 2x90.jpg">
          <a:extLst>
            <a:ext uri="{FF2B5EF4-FFF2-40B4-BE49-F238E27FC236}">
              <a16:creationId xmlns:a16="http://schemas.microsoft.com/office/drawing/2014/main" id="{5D8BA230-8F7F-498D-8550-B1C4E9527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3130" y="7252252"/>
          <a:ext cx="830151" cy="632791"/>
        </a:xfrm>
        <a:prstGeom prst="rect">
          <a:avLst/>
        </a:prstGeom>
      </xdr:spPr>
    </xdr:pic>
    <xdr:clientData/>
  </xdr:twoCellAnchor>
  <xdr:twoCellAnchor editAs="oneCell">
    <xdr:from>
      <xdr:col>1</xdr:col>
      <xdr:colOff>106718</xdr:colOff>
      <xdr:row>20</xdr:row>
      <xdr:rowOff>47465</xdr:rowOff>
    </xdr:from>
    <xdr:to>
      <xdr:col>7</xdr:col>
      <xdr:colOff>217141</xdr:colOff>
      <xdr:row>31</xdr:row>
      <xdr:rowOff>104114</xdr:rowOff>
    </xdr:to>
    <xdr:pic>
      <xdr:nvPicPr>
        <xdr:cNvPr id="11" name="Obraz 10" descr="odległości.png">
          <a:extLst>
            <a:ext uri="{FF2B5EF4-FFF2-40B4-BE49-F238E27FC236}">
              <a16:creationId xmlns:a16="http://schemas.microsoft.com/office/drawing/2014/main" id="{583504BD-7AD4-4740-8DB8-B17EB833E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001240" y="3476465"/>
          <a:ext cx="5477553" cy="2152149"/>
        </a:xfrm>
        <a:prstGeom prst="rect">
          <a:avLst/>
        </a:prstGeom>
      </xdr:spPr>
    </xdr:pic>
    <xdr:clientData/>
  </xdr:twoCellAnchor>
  <xdr:twoCellAnchor editAs="oneCell">
    <xdr:from>
      <xdr:col>0</xdr:col>
      <xdr:colOff>51289</xdr:colOff>
      <xdr:row>52</xdr:row>
      <xdr:rowOff>102577</xdr:rowOff>
    </xdr:from>
    <xdr:to>
      <xdr:col>0</xdr:col>
      <xdr:colOff>795000</xdr:colOff>
      <xdr:row>56</xdr:row>
      <xdr:rowOff>87640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D2A9F94A-D0B4-4601-8731-2205BE9D0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9" y="10646019"/>
          <a:ext cx="743711" cy="747063"/>
        </a:xfrm>
        <a:prstGeom prst="rect">
          <a:avLst/>
        </a:prstGeom>
      </xdr:spPr>
    </xdr:pic>
    <xdr:clientData/>
  </xdr:twoCellAnchor>
  <xdr:twoCellAnchor editAs="oneCell">
    <xdr:from>
      <xdr:col>3</xdr:col>
      <xdr:colOff>249115</xdr:colOff>
      <xdr:row>53</xdr:row>
      <xdr:rowOff>2697</xdr:rowOff>
    </xdr:from>
    <xdr:to>
      <xdr:col>3</xdr:col>
      <xdr:colOff>666750</xdr:colOff>
      <xdr:row>56</xdr:row>
      <xdr:rowOff>105053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E4A15849-EBFA-4285-BE2C-D8BC8FFCFF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769" y="10736639"/>
          <a:ext cx="417635" cy="673856"/>
        </a:xfrm>
        <a:prstGeom prst="rect">
          <a:avLst/>
        </a:prstGeom>
      </xdr:spPr>
    </xdr:pic>
    <xdr:clientData/>
  </xdr:twoCellAnchor>
  <xdr:twoCellAnchor editAs="oneCell">
    <xdr:from>
      <xdr:col>6</xdr:col>
      <xdr:colOff>322975</xdr:colOff>
      <xdr:row>54</xdr:row>
      <xdr:rowOff>14653</xdr:rowOff>
    </xdr:from>
    <xdr:to>
      <xdr:col>6</xdr:col>
      <xdr:colOff>562847</xdr:colOff>
      <xdr:row>56</xdr:row>
      <xdr:rowOff>28142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B3875F37-B25F-431E-8F26-255652E16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6283" y="10939095"/>
          <a:ext cx="239872" cy="394489"/>
        </a:xfrm>
        <a:prstGeom prst="rect">
          <a:avLst/>
        </a:prstGeom>
      </xdr:spPr>
    </xdr:pic>
    <xdr:clientData/>
  </xdr:twoCellAnchor>
  <xdr:twoCellAnchor editAs="oneCell">
    <xdr:from>
      <xdr:col>6</xdr:col>
      <xdr:colOff>165653</xdr:colOff>
      <xdr:row>33</xdr:row>
      <xdr:rowOff>125097</xdr:rowOff>
    </xdr:from>
    <xdr:to>
      <xdr:col>6</xdr:col>
      <xdr:colOff>778566</xdr:colOff>
      <xdr:row>37</xdr:row>
      <xdr:rowOff>88888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D92B083B-5B5D-4E42-B46E-1E7501F39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2783" y="6038880"/>
          <a:ext cx="612913" cy="725791"/>
        </a:xfrm>
        <a:prstGeom prst="rect">
          <a:avLst/>
        </a:prstGeom>
      </xdr:spPr>
    </xdr:pic>
    <xdr:clientData/>
  </xdr:twoCellAnchor>
  <xdr:twoCellAnchor editAs="oneCell">
    <xdr:from>
      <xdr:col>6</xdr:col>
      <xdr:colOff>168519</xdr:colOff>
      <xdr:row>45</xdr:row>
      <xdr:rowOff>80595</xdr:rowOff>
    </xdr:from>
    <xdr:to>
      <xdr:col>6</xdr:col>
      <xdr:colOff>789715</xdr:colOff>
      <xdr:row>49</xdr:row>
      <xdr:rowOff>137992</xdr:rowOff>
    </xdr:to>
    <xdr:pic>
      <xdr:nvPicPr>
        <xdr:cNvPr id="18" name="Obraz 17" descr="trójnik krótki.jpg">
          <a:extLst>
            <a:ext uri="{FF2B5EF4-FFF2-40B4-BE49-F238E27FC236}">
              <a16:creationId xmlns:a16="http://schemas.microsoft.com/office/drawing/2014/main" id="{4EF1757E-CFD6-4FB9-B9CF-FE89B4BB46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5531827" y="8689730"/>
          <a:ext cx="621196" cy="819397"/>
        </a:xfrm>
        <a:prstGeom prst="rect">
          <a:avLst/>
        </a:prstGeom>
      </xdr:spPr>
    </xdr:pic>
    <xdr:clientData/>
  </xdr:twoCellAnchor>
  <xdr:twoCellAnchor editAs="oneCell">
    <xdr:from>
      <xdr:col>6</xdr:col>
      <xdr:colOff>205154</xdr:colOff>
      <xdr:row>0</xdr:row>
      <xdr:rowOff>161192</xdr:rowOff>
    </xdr:from>
    <xdr:to>
      <xdr:col>7</xdr:col>
      <xdr:colOff>849919</xdr:colOff>
      <xdr:row>2</xdr:row>
      <xdr:rowOff>79374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F13F33A9-753F-4EF8-AE2F-96644ACEBD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577254" y="161192"/>
          <a:ext cx="1540115" cy="2991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539884</xdr:colOff>
      <xdr:row>3</xdr:row>
      <xdr:rowOff>11431</xdr:rowOff>
    </xdr:to>
    <xdr:pic>
      <xdr:nvPicPr>
        <xdr:cNvPr id="20" name="Obraz 19">
          <a:extLst>
            <a:ext uri="{FF2B5EF4-FFF2-40B4-BE49-F238E27FC236}">
              <a16:creationId xmlns:a16="http://schemas.microsoft.com/office/drawing/2014/main" id="{BAB37BDB-3649-4213-BC96-C4718DC73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1433769" cy="5829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649788</xdr:colOff>
      <xdr:row>3</xdr:row>
      <xdr:rowOff>11431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C187BB9F-1DF6-43E5-825D-0129D1D76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1433769" cy="582931"/>
        </a:xfrm>
        <a:prstGeom prst="rect">
          <a:avLst/>
        </a:prstGeom>
      </xdr:spPr>
    </xdr:pic>
    <xdr:clientData/>
  </xdr:twoCellAnchor>
  <xdr:twoCellAnchor editAs="oneCell">
    <xdr:from>
      <xdr:col>2</xdr:col>
      <xdr:colOff>271097</xdr:colOff>
      <xdr:row>0</xdr:row>
      <xdr:rowOff>153865</xdr:rowOff>
    </xdr:from>
    <xdr:to>
      <xdr:col>4</xdr:col>
      <xdr:colOff>227131</xdr:colOff>
      <xdr:row>2</xdr:row>
      <xdr:rowOff>72047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3D6075A8-6D7D-4E4B-8E55-1A2012D93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14572" y="153865"/>
          <a:ext cx="1537184" cy="29918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649788</xdr:colOff>
      <xdr:row>3</xdr:row>
      <xdr:rowOff>11431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13E95E35-B6AD-4DE6-9636-2C1F82243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1433769" cy="582931"/>
        </a:xfrm>
        <a:prstGeom prst="rect">
          <a:avLst/>
        </a:prstGeom>
      </xdr:spPr>
    </xdr:pic>
    <xdr:clientData/>
  </xdr:twoCellAnchor>
  <xdr:twoCellAnchor editAs="oneCell">
    <xdr:from>
      <xdr:col>2</xdr:col>
      <xdr:colOff>271097</xdr:colOff>
      <xdr:row>0</xdr:row>
      <xdr:rowOff>153865</xdr:rowOff>
    </xdr:from>
    <xdr:to>
      <xdr:col>4</xdr:col>
      <xdr:colOff>227131</xdr:colOff>
      <xdr:row>2</xdr:row>
      <xdr:rowOff>72047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B69DF02-E9E8-4192-AA9E-B3DFB9261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14572" y="153865"/>
          <a:ext cx="1537184" cy="29918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4:C10" totalsRowShown="0" headerRowDxfId="143" dataDxfId="142">
  <autoFilter ref="A4:C10" xr:uid="{00000000-0009-0000-0100-000001000000}"/>
  <tableColumns count="3">
    <tableColumn id="1" xr3:uid="{00000000-0010-0000-0000-000001000000}" name="GRUPA" dataDxfId="141"/>
    <tableColumn id="2" xr3:uid="{00000000-0010-0000-0000-000002000000}" name="OPIS" dataDxfId="140"/>
    <tableColumn id="3" xr3:uid="{00000000-0010-0000-0000-000003000000}" name="WARTOŚĆ" dataDxfId="139"/>
  </tableColumns>
  <tableStyleInfo name="TableStyleMedium2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a4" displayName="Tabela4" ref="A8:K21" headerRowCount="0" totalsRowShown="0" headerRowDxfId="138" dataDxfId="137">
  <tableColumns count="11">
    <tableColumn id="1" xr3:uid="{00000000-0010-0000-0100-000001000000}" name="Kolumna1" headerRowDxfId="136" dataDxfId="135"/>
    <tableColumn id="2" xr3:uid="{00000000-0010-0000-0100-000002000000}" name="Kolumna2" headerRowDxfId="134" dataDxfId="133">
      <calculatedColumnFormula>VLOOKUP(A8,Cennik!$A$5:$H$691,2,FALSE)</calculatedColumnFormula>
    </tableColumn>
    <tableColumn id="3" xr3:uid="{00000000-0010-0000-0100-000003000000}" name="Kolumna3" headerRowDxfId="132" dataDxfId="131">
      <calculatedColumnFormula>VLOOKUP(A8,Cennik!$A$5:$H$691,3,FALSE)</calculatedColumnFormula>
    </tableColumn>
    <tableColumn id="4" xr3:uid="{00000000-0010-0000-0100-000004000000}" name="Kolumna4" headerRowDxfId="130" dataDxfId="129">
      <calculatedColumnFormula>C8*1.23</calculatedColumnFormula>
    </tableColumn>
    <tableColumn id="5" xr3:uid="{00000000-0010-0000-0100-000005000000}" name="Kolumna5" headerRowDxfId="128" dataDxfId="127"/>
    <tableColumn id="6" xr3:uid="{00000000-0010-0000-0100-000006000000}" name="Kolumna6" headerRowDxfId="126" dataDxfId="125">
      <calculatedColumnFormula>C8*E8</calculatedColumnFormula>
    </tableColumn>
    <tableColumn id="7" xr3:uid="{00000000-0010-0000-0100-000007000000}" name="Kolumna7" headerRowDxfId="124" dataDxfId="123">
      <calculatedColumnFormula>D8*E8</calculatedColumnFormula>
    </tableColumn>
    <tableColumn id="8" xr3:uid="{00000000-0010-0000-0100-000008000000}" name="Kolumna8" headerRowDxfId="122" dataDxfId="121">
      <calculatedColumnFormula>VLOOKUP(A8,Cennik!$A$5:$H$691,5,FALSE)</calculatedColumnFormula>
    </tableColumn>
    <tableColumn id="9" xr3:uid="{00000000-0010-0000-0100-000009000000}" name="Kolumna9" headerRowDxfId="120" dataDxfId="119">
      <calculatedColumnFormula>VLOOKUP(H8,Tabela1[],3,FALSE)</calculatedColumnFormula>
    </tableColumn>
    <tableColumn id="10" xr3:uid="{00000000-0010-0000-0100-00000A000000}" name="Kolumna10" headerRowDxfId="118" dataDxfId="117">
      <calculatedColumnFormula>(C8-(C8*I8))*E8</calculatedColumnFormula>
    </tableColumn>
    <tableColumn id="11" xr3:uid="{00000000-0010-0000-0100-00000B000000}" name="Kolumna11" headerRowDxfId="116" dataDxfId="115">
      <calculatedColumnFormula>J8*1.23</calculatedColumnFormula>
    </tableColumn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Tabela8" displayName="Tabela8" ref="A26:K32" headerRowCount="0" totalsRowShown="0" headerRowDxfId="114" dataDxfId="113">
  <tableColumns count="11">
    <tableColumn id="1" xr3:uid="{00000000-0010-0000-0200-000001000000}" name="Kolumna1" headerRowDxfId="112" dataDxfId="111"/>
    <tableColumn id="2" xr3:uid="{00000000-0010-0000-0200-000002000000}" name="Kolumna2" headerRowDxfId="110" dataDxfId="109">
      <calculatedColumnFormula>VLOOKUP(A26,Cennik!$A$5:$H$691,2,FALSE)</calculatedColumnFormula>
    </tableColumn>
    <tableColumn id="3" xr3:uid="{00000000-0010-0000-0200-000003000000}" name="Kolumna3" headerRowDxfId="108" dataDxfId="107">
      <calculatedColumnFormula>VLOOKUP(A26,Cennik!$A$5:$H$691,3,FALSE)</calculatedColumnFormula>
    </tableColumn>
    <tableColumn id="4" xr3:uid="{00000000-0010-0000-0200-000004000000}" name="Kolumna4" headerRowDxfId="106" dataDxfId="105">
      <calculatedColumnFormula>C26*1.23</calculatedColumnFormula>
    </tableColumn>
    <tableColumn id="5" xr3:uid="{00000000-0010-0000-0200-000005000000}" name="Kolumna5" headerRowDxfId="104" dataDxfId="103"/>
    <tableColumn id="6" xr3:uid="{00000000-0010-0000-0200-000006000000}" name="Kolumna6" headerRowDxfId="102" dataDxfId="101">
      <calculatedColumnFormula>C26*E26</calculatedColumnFormula>
    </tableColumn>
    <tableColumn id="7" xr3:uid="{00000000-0010-0000-0200-000007000000}" name="Kolumna7" headerRowDxfId="100" dataDxfId="99">
      <calculatedColumnFormula>D26*E26</calculatedColumnFormula>
    </tableColumn>
    <tableColumn id="8" xr3:uid="{00000000-0010-0000-0200-000008000000}" name="Kolumna8" headerRowDxfId="98" dataDxfId="97">
      <calculatedColumnFormula>VLOOKUP(A26,Cennik!$A$5:$H$691,5,FALSE)</calculatedColumnFormula>
    </tableColumn>
    <tableColumn id="9" xr3:uid="{00000000-0010-0000-0200-000009000000}" name="Kolumna9" headerRowDxfId="96" dataDxfId="95">
      <calculatedColumnFormula>VLOOKUP(H26,Tabela1[],3,FALSE)</calculatedColumnFormula>
    </tableColumn>
    <tableColumn id="10" xr3:uid="{00000000-0010-0000-0200-00000A000000}" name="Kolumna10" headerRowDxfId="94" dataDxfId="93">
      <calculatedColumnFormula>(C26-(C26*I26))*E26</calculatedColumnFormula>
    </tableColumn>
    <tableColumn id="11" xr3:uid="{00000000-0010-0000-0200-00000B000000}" name="Kolumna11" headerRowDxfId="92" dataDxfId="91">
      <calculatedColumnFormula>J26*1.23</calculatedColumnFormula>
    </tableColumn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Tabela9" displayName="Tabela9" ref="A8:K25" headerRowCount="0" headerRowDxfId="90" dataDxfId="89">
  <tableColumns count="11">
    <tableColumn id="1" xr3:uid="{00000000-0010-0000-0300-000001000000}" name="Kolumna1" totalsRowLabel="Suma" headerRowDxfId="88" dataDxfId="87" totalsRowDxfId="86"/>
    <tableColumn id="2" xr3:uid="{00000000-0010-0000-0300-000002000000}" name="Kolumna2" headerRowDxfId="85" dataDxfId="84" totalsRowDxfId="83">
      <calculatedColumnFormula>VLOOKUP(A8,Cennik!$A$5:$H$691,2,FALSE)</calculatedColumnFormula>
    </tableColumn>
    <tableColumn id="3" xr3:uid="{00000000-0010-0000-0300-000003000000}" name="Kolumna3" headerRowDxfId="82" dataDxfId="81" totalsRowDxfId="80">
      <calculatedColumnFormula>VLOOKUP(A8,Cennik!$A$5:$H$691,3,FALSE)</calculatedColumnFormula>
    </tableColumn>
    <tableColumn id="4" xr3:uid="{00000000-0010-0000-0300-000004000000}" name="Kolumna4" headerRowDxfId="79" dataDxfId="78" totalsRowDxfId="77">
      <calculatedColumnFormula>C8*1.23</calculatedColumnFormula>
    </tableColumn>
    <tableColumn id="5" xr3:uid="{00000000-0010-0000-0300-000005000000}" name="Kolumna5" headerRowDxfId="76" dataDxfId="75" totalsRowDxfId="74"/>
    <tableColumn id="6" xr3:uid="{00000000-0010-0000-0300-000006000000}" name="Kolumna6" headerRowDxfId="73" dataDxfId="72" totalsRowDxfId="71">
      <calculatedColumnFormula>C8*E8</calculatedColumnFormula>
    </tableColumn>
    <tableColumn id="7" xr3:uid="{00000000-0010-0000-0300-000007000000}" name="Kolumna7" headerRowDxfId="70" dataDxfId="69" totalsRowDxfId="68">
      <calculatedColumnFormula>D8*E8</calculatedColumnFormula>
    </tableColumn>
    <tableColumn id="8" xr3:uid="{00000000-0010-0000-0300-000008000000}" name="Kolumna8" headerRowDxfId="67" dataDxfId="66" totalsRowDxfId="65">
      <calculatedColumnFormula>VLOOKUP(A8,Cennik!$A$5:$H$691,5,FALSE)</calculatedColumnFormula>
    </tableColumn>
    <tableColumn id="9" xr3:uid="{00000000-0010-0000-0300-000009000000}" name="Kolumna9" headerRowDxfId="64" dataDxfId="63" totalsRowDxfId="62">
      <calculatedColumnFormula>VLOOKUP(H8,Tabela1[],3,FALSE)</calculatedColumnFormula>
    </tableColumn>
    <tableColumn id="10" xr3:uid="{00000000-0010-0000-0300-00000A000000}" name="Kolumna10" headerRowDxfId="61" dataDxfId="60" totalsRowDxfId="59">
      <calculatedColumnFormula>(C8-(C8*I8))*E8</calculatedColumnFormula>
    </tableColumn>
    <tableColumn id="11" xr3:uid="{00000000-0010-0000-0300-00000B000000}" name="Kolumna11" totalsRowFunction="sum" headerRowDxfId="58" dataDxfId="57" totalsRowDxfId="56">
      <calculatedColumnFormula>J8*1.23</calculatedColumnFormula>
    </tableColumn>
  </tableColumns>
  <tableStyleInfo name="TableStyleMedium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Tabela11" displayName="Tabela11" ref="A30:K40" headerRowCount="0" totalsRowShown="0">
  <tableColumns count="11">
    <tableColumn id="1" xr3:uid="{00000000-0010-0000-0400-000001000000}" name="Kolumna1" headerRowDxfId="55" dataDxfId="54"/>
    <tableColumn id="2" xr3:uid="{00000000-0010-0000-0400-000002000000}" name="Kolumna2" headerRowDxfId="53" dataDxfId="52">
      <calculatedColumnFormula>VLOOKUP(A30,Cennik!$A$5:$H$691,2,FALSE)</calculatedColumnFormula>
    </tableColumn>
    <tableColumn id="3" xr3:uid="{00000000-0010-0000-0400-000003000000}" name="Kolumna3" headerRowDxfId="51" dataDxfId="50">
      <calculatedColumnFormula>VLOOKUP(A30,Cennik!$A$5:$H$691,3,FALSE)</calculatedColumnFormula>
    </tableColumn>
    <tableColumn id="4" xr3:uid="{00000000-0010-0000-0400-000004000000}" name="Kolumna4" headerRowDxfId="49" dataDxfId="48">
      <calculatedColumnFormula>C30*1.23</calculatedColumnFormula>
    </tableColumn>
    <tableColumn id="5" xr3:uid="{00000000-0010-0000-0400-000005000000}" name="Kolumna5" headerRowDxfId="47" dataDxfId="46"/>
    <tableColumn id="6" xr3:uid="{00000000-0010-0000-0400-000006000000}" name="Kolumna6" headerRowDxfId="45" dataDxfId="44">
      <calculatedColumnFormula>C30*E30</calculatedColumnFormula>
    </tableColumn>
    <tableColumn id="7" xr3:uid="{00000000-0010-0000-0400-000007000000}" name="Kolumna7" headerRowDxfId="43" dataDxfId="42">
      <calculatedColumnFormula>D30*E30</calculatedColumnFormula>
    </tableColumn>
    <tableColumn id="8" xr3:uid="{00000000-0010-0000-0400-000008000000}" name="Kolumna8" dataDxfId="41">
      <calculatedColumnFormula>VLOOKUP(A30,Cennik!$A$5:$H$691,5,FALSE)</calculatedColumnFormula>
    </tableColumn>
    <tableColumn id="9" xr3:uid="{00000000-0010-0000-0400-000009000000}" name="Kolumna9" dataDxfId="40">
      <calculatedColumnFormula>VLOOKUP(H30,Tabela1[],3,FALSE)</calculatedColumnFormula>
    </tableColumn>
    <tableColumn id="10" xr3:uid="{00000000-0010-0000-0400-00000A000000}" name="Kolumna10" dataDxfId="39">
      <calculatedColumnFormula>(C30-(C30*I30))*E30</calculatedColumnFormula>
    </tableColumn>
    <tableColumn id="11" xr3:uid="{00000000-0010-0000-0400-00000B000000}" name="Kolumna11" dataDxfId="38">
      <calculatedColumnFormula>J30*1.23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03EB6-4FF1-4C2B-8EF2-3BC47FCE3536}">
  <sheetPr>
    <tabColor theme="0"/>
  </sheetPr>
  <dimension ref="B4:B13"/>
  <sheetViews>
    <sheetView tabSelected="1" workbookViewId="0"/>
  </sheetViews>
  <sheetFormatPr defaultRowHeight="15"/>
  <cols>
    <col min="1" max="16384" width="9.140625" style="1"/>
  </cols>
  <sheetData>
    <row r="4" spans="2:2" ht="26.25">
      <c r="B4" s="27"/>
    </row>
    <row r="5" spans="2:2" ht="26.25">
      <c r="B5" s="27" t="s">
        <v>950</v>
      </c>
    </row>
    <row r="6" spans="2:2" ht="26.25">
      <c r="B6" s="27" t="s">
        <v>1132</v>
      </c>
    </row>
    <row r="12" spans="2:2">
      <c r="B12" s="1" t="s">
        <v>549</v>
      </c>
    </row>
    <row r="13" spans="2:2">
      <c r="B13" s="1" t="s">
        <v>951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A1:I691"/>
  <sheetViews>
    <sheetView showGridLines="0" zoomScale="145" zoomScaleNormal="145" zoomScaleSheetLayoutView="130" workbookViewId="0">
      <pane ySplit="4" topLeftCell="A5" activePane="bottomLeft" state="frozen"/>
      <selection pane="bottomLeft"/>
    </sheetView>
  </sheetViews>
  <sheetFormatPr defaultRowHeight="15" outlineLevelRow="1" outlineLevelCol="1"/>
  <cols>
    <col min="1" max="1" width="11.7109375" style="1" customWidth="1"/>
    <col min="2" max="2" width="62.5703125" style="1" bestFit="1" customWidth="1"/>
    <col min="3" max="3" width="11.7109375" style="1" customWidth="1"/>
    <col min="4" max="4" width="12" style="1" customWidth="1"/>
    <col min="5" max="5" width="9.140625" style="1" hidden="1" customWidth="1" outlineLevel="1"/>
    <col min="6" max="6" width="6" style="56" hidden="1" customWidth="1" outlineLevel="1"/>
    <col min="7" max="7" width="11.7109375" style="1" hidden="1" customWidth="1" outlineLevel="1"/>
    <col min="8" max="8" width="12.42578125" style="1" hidden="1" customWidth="1" outlineLevel="1"/>
    <col min="9" max="9" width="10.42578125" style="1" bestFit="1" customWidth="1" collapsed="1"/>
    <col min="10" max="16384" width="9.140625" style="1"/>
  </cols>
  <sheetData>
    <row r="1" spans="1:8">
      <c r="B1" s="64" t="s">
        <v>952</v>
      </c>
    </row>
    <row r="2" spans="1:8">
      <c r="A2" s="2"/>
      <c r="B2" s="29" t="s">
        <v>537</v>
      </c>
    </row>
    <row r="3" spans="1:8">
      <c r="A3" s="2"/>
      <c r="B3" s="29" t="s">
        <v>538</v>
      </c>
    </row>
    <row r="4" spans="1:8" ht="39" customHeight="1" thickBot="1">
      <c r="A4" s="3" t="s">
        <v>15</v>
      </c>
      <c r="B4" s="4" t="s">
        <v>16</v>
      </c>
      <c r="C4" s="5" t="s">
        <v>17</v>
      </c>
      <c r="D4" s="34" t="s">
        <v>18</v>
      </c>
      <c r="E4" s="5" t="s">
        <v>19</v>
      </c>
      <c r="F4" s="57" t="s">
        <v>611</v>
      </c>
      <c r="G4" s="58" t="s">
        <v>612</v>
      </c>
      <c r="H4" s="58" t="s">
        <v>613</v>
      </c>
    </row>
    <row r="5" spans="1:8" ht="15.75" thickTop="1"/>
    <row r="6" spans="1:8">
      <c r="A6" s="116" t="s">
        <v>1022</v>
      </c>
      <c r="B6" s="116"/>
      <c r="C6" s="116"/>
      <c r="D6" s="116"/>
      <c r="E6" s="116"/>
      <c r="F6" s="116"/>
      <c r="G6" s="116"/>
      <c r="H6" s="116"/>
    </row>
    <row r="7" spans="1:8" outlineLevel="1">
      <c r="A7" s="16"/>
      <c r="B7" s="16"/>
      <c r="C7" s="16"/>
      <c r="D7" s="16"/>
      <c r="E7" s="16"/>
      <c r="F7" s="59"/>
      <c r="G7"/>
      <c r="H7"/>
    </row>
    <row r="8" spans="1:8" outlineLevel="1">
      <c r="A8" s="74" t="s">
        <v>20</v>
      </c>
      <c r="B8" s="75" t="s">
        <v>1009</v>
      </c>
      <c r="C8" s="105">
        <v>2473.91</v>
      </c>
      <c r="D8" s="88">
        <f>C8*1.23</f>
        <v>3042.9092999999998</v>
      </c>
      <c r="E8" s="74" t="s">
        <v>2</v>
      </c>
      <c r="F8" s="60">
        <f>VLOOKUP(E8,Tabela1[],3,FALSE)</f>
        <v>0</v>
      </c>
      <c r="G8" s="10">
        <f>C8-(C8*F8)</f>
        <v>2473.91</v>
      </c>
      <c r="H8" s="10">
        <f>G8*1.23</f>
        <v>3042.9092999999998</v>
      </c>
    </row>
    <row r="9" spans="1:8" outlineLevel="1">
      <c r="A9" s="74" t="s">
        <v>958</v>
      </c>
      <c r="B9" s="75" t="s">
        <v>1010</v>
      </c>
      <c r="C9" s="88">
        <v>2687.32</v>
      </c>
      <c r="D9" s="88">
        <f>C9*1.23</f>
        <v>3305.4036000000001</v>
      </c>
      <c r="E9" s="74" t="s">
        <v>2</v>
      </c>
      <c r="F9" s="60">
        <f>VLOOKUP(E9,Tabela1[],3,FALSE)</f>
        <v>0</v>
      </c>
      <c r="G9" s="10">
        <f>C9-(C9*F9)</f>
        <v>2687.32</v>
      </c>
      <c r="H9" s="10">
        <f>G9*1.23</f>
        <v>3305.4036000000001</v>
      </c>
    </row>
    <row r="10" spans="1:8" outlineLevel="1">
      <c r="A10" s="74"/>
      <c r="B10" s="75"/>
      <c r="C10" s="105"/>
      <c r="D10" s="88"/>
      <c r="E10" s="74"/>
      <c r="F10" s="60"/>
      <c r="G10" s="10"/>
      <c r="H10" s="10"/>
    </row>
    <row r="11" spans="1:8" outlineLevel="1">
      <c r="A11" s="74" t="s">
        <v>21</v>
      </c>
      <c r="B11" s="75" t="s">
        <v>1011</v>
      </c>
      <c r="C11" s="105">
        <v>2926.34</v>
      </c>
      <c r="D11" s="98">
        <f t="shared" ref="D11:D21" si="0">C11*1.23</f>
        <v>3599.3982000000001</v>
      </c>
      <c r="E11" s="74" t="s">
        <v>2</v>
      </c>
      <c r="F11" s="60">
        <f>VLOOKUP(E11,Tabela1[],3,FALSE)</f>
        <v>0</v>
      </c>
      <c r="G11" s="10">
        <f>C11-(C11*F11)</f>
        <v>2926.34</v>
      </c>
      <c r="H11" s="10">
        <f t="shared" ref="H11:H21" si="1">G11*1.23</f>
        <v>3599.3982000000001</v>
      </c>
    </row>
    <row r="12" spans="1:8" outlineLevel="1">
      <c r="A12" s="74" t="s">
        <v>22</v>
      </c>
      <c r="B12" s="75" t="s">
        <v>1012</v>
      </c>
      <c r="C12" s="105">
        <v>3523.91</v>
      </c>
      <c r="D12" s="98">
        <f t="shared" si="0"/>
        <v>4334.4092999999993</v>
      </c>
      <c r="E12" s="74" t="s">
        <v>2</v>
      </c>
      <c r="F12" s="60">
        <f>VLOOKUP(E12,Tabela1[],3,FALSE)</f>
        <v>0</v>
      </c>
      <c r="G12" s="10">
        <f>C12-(C12*F12)</f>
        <v>3523.91</v>
      </c>
      <c r="H12" s="10">
        <f t="shared" si="1"/>
        <v>4334.4092999999993</v>
      </c>
    </row>
    <row r="13" spans="1:8" outlineLevel="1">
      <c r="A13" s="74" t="s">
        <v>671</v>
      </c>
      <c r="B13" s="75" t="s">
        <v>1013</v>
      </c>
      <c r="C13" s="105">
        <v>4053.17</v>
      </c>
      <c r="D13" s="98">
        <f t="shared" si="0"/>
        <v>4985.3990999999996</v>
      </c>
      <c r="E13" s="74" t="s">
        <v>2</v>
      </c>
      <c r="F13" s="60">
        <f>VLOOKUP(E13,Tabela1[],3,FALSE)</f>
        <v>0</v>
      </c>
      <c r="G13" s="10">
        <f>C13-(C13*F13)</f>
        <v>4053.17</v>
      </c>
      <c r="H13" s="10">
        <f t="shared" si="1"/>
        <v>4985.3990999999996</v>
      </c>
    </row>
    <row r="14" spans="1:8" outlineLevel="1">
      <c r="A14" s="74" t="s">
        <v>1076</v>
      </c>
      <c r="B14" s="75" t="s">
        <v>1014</v>
      </c>
      <c r="C14" s="105">
        <v>4719.03</v>
      </c>
      <c r="D14" s="98">
        <f t="shared" si="0"/>
        <v>5804.4069</v>
      </c>
      <c r="E14" s="74" t="s">
        <v>2</v>
      </c>
      <c r="F14" s="60">
        <f>VLOOKUP(E14,Tabela1[],3,FALSE)</f>
        <v>0</v>
      </c>
      <c r="G14" s="10">
        <f>C14-(C14*F14)</f>
        <v>4719.03</v>
      </c>
      <c r="H14" s="10">
        <f t="shared" si="1"/>
        <v>5804.4069</v>
      </c>
    </row>
    <row r="15" spans="1:8" outlineLevel="1">
      <c r="A15" s="74"/>
      <c r="B15" s="75"/>
      <c r="C15" s="105"/>
      <c r="D15" s="98"/>
      <c r="E15" s="74"/>
      <c r="F15" s="60"/>
      <c r="G15" s="10"/>
      <c r="H15" s="10"/>
    </row>
    <row r="16" spans="1:8" outlineLevel="1">
      <c r="A16" s="9" t="s">
        <v>25</v>
      </c>
      <c r="B16" s="8" t="s">
        <v>1015</v>
      </c>
      <c r="C16" s="105">
        <v>4292.1899999999996</v>
      </c>
      <c r="D16" s="98">
        <f>C16*1.23</f>
        <v>5279.3936999999996</v>
      </c>
      <c r="E16" s="74" t="s">
        <v>2</v>
      </c>
      <c r="F16" s="60">
        <f>VLOOKUP(E16,Tabela1[],3,FALSE)</f>
        <v>0</v>
      </c>
      <c r="G16" s="10">
        <f>C16-(C16*F16)</f>
        <v>4292.1899999999996</v>
      </c>
      <c r="H16" s="10">
        <f t="shared" ref="H16:H17" si="2">G16*1.23</f>
        <v>5279.3936999999996</v>
      </c>
    </row>
    <row r="17" spans="1:8" outlineLevel="1">
      <c r="A17" s="74" t="s">
        <v>722</v>
      </c>
      <c r="B17" s="75" t="s">
        <v>1016</v>
      </c>
      <c r="C17" s="105">
        <v>6827.56</v>
      </c>
      <c r="D17" s="98">
        <f>C17*1.23</f>
        <v>8397.8988000000008</v>
      </c>
      <c r="E17" s="74" t="s">
        <v>2</v>
      </c>
      <c r="F17" s="60">
        <f>VLOOKUP(E17,Tabela1[],3,FALSE)</f>
        <v>0</v>
      </c>
      <c r="G17" s="10">
        <f>C17-(C17*F17)</f>
        <v>6827.56</v>
      </c>
      <c r="H17" s="10">
        <f t="shared" si="2"/>
        <v>8397.8988000000008</v>
      </c>
    </row>
    <row r="18" spans="1:8" outlineLevel="1">
      <c r="A18" s="74"/>
      <c r="B18" s="75"/>
      <c r="C18" s="105"/>
      <c r="D18" s="98"/>
      <c r="E18" s="74"/>
      <c r="F18" s="60"/>
      <c r="G18" s="10"/>
      <c r="H18" s="10"/>
    </row>
    <row r="19" spans="1:8" outlineLevel="1">
      <c r="A19" s="74" t="s">
        <v>23</v>
      </c>
      <c r="B19" s="75" t="s">
        <v>1017</v>
      </c>
      <c r="C19" s="105">
        <v>4522.6899999999996</v>
      </c>
      <c r="D19" s="98">
        <f t="shared" si="0"/>
        <v>5562.908699999999</v>
      </c>
      <c r="E19" s="74" t="s">
        <v>2</v>
      </c>
      <c r="F19" s="60">
        <f>VLOOKUP(E19,Tabela1[],3,FALSE)</f>
        <v>0</v>
      </c>
      <c r="G19" s="10">
        <f>C19-(C19*F19)</f>
        <v>4522.6899999999996</v>
      </c>
      <c r="H19" s="10">
        <f t="shared" si="1"/>
        <v>5562.908699999999</v>
      </c>
    </row>
    <row r="20" spans="1:8" outlineLevel="1">
      <c r="A20" s="74" t="s">
        <v>723</v>
      </c>
      <c r="B20" s="75" t="s">
        <v>1018</v>
      </c>
      <c r="C20" s="105">
        <v>5120.24</v>
      </c>
      <c r="D20" s="98">
        <f t="shared" si="0"/>
        <v>6297.8951999999999</v>
      </c>
      <c r="E20" s="74" t="s">
        <v>2</v>
      </c>
      <c r="F20" s="60">
        <f>VLOOKUP(E20,Tabela1[],3,FALSE)</f>
        <v>0</v>
      </c>
      <c r="G20" s="10">
        <f>C20-(C20*F20)</f>
        <v>5120.24</v>
      </c>
      <c r="H20" s="10">
        <f t="shared" si="1"/>
        <v>6297.8951999999999</v>
      </c>
    </row>
    <row r="21" spans="1:8" outlineLevel="1">
      <c r="A21" s="74" t="s">
        <v>24</v>
      </c>
      <c r="B21" s="75" t="s">
        <v>1019</v>
      </c>
      <c r="C21" s="105">
        <v>5709.27</v>
      </c>
      <c r="D21" s="98">
        <f t="shared" si="0"/>
        <v>7022.4021000000002</v>
      </c>
      <c r="E21" s="74" t="s">
        <v>2</v>
      </c>
      <c r="F21" s="60">
        <f>VLOOKUP(E21,Tabela1[],3,FALSE)</f>
        <v>0</v>
      </c>
      <c r="G21" s="10">
        <f>C21-(C21*F21)</f>
        <v>5709.27</v>
      </c>
      <c r="H21" s="10">
        <f t="shared" si="1"/>
        <v>7022.4021000000002</v>
      </c>
    </row>
    <row r="22" spans="1:8" outlineLevel="1">
      <c r="A22" s="74" t="s">
        <v>721</v>
      </c>
      <c r="B22" s="75" t="s">
        <v>1020</v>
      </c>
      <c r="C22" s="105">
        <v>7433.66</v>
      </c>
      <c r="D22" s="98">
        <f t="shared" ref="D22" si="3">C22*1.23</f>
        <v>9143.4017999999996</v>
      </c>
      <c r="E22" s="74" t="s">
        <v>2</v>
      </c>
      <c r="F22" s="60">
        <f>VLOOKUP(E22,Tabela1[],3,FALSE)</f>
        <v>0</v>
      </c>
      <c r="G22" s="10">
        <f>C22-(C22*F22)</f>
        <v>7433.66</v>
      </c>
      <c r="H22" s="10">
        <f t="shared" ref="H22" si="4">G22*1.23</f>
        <v>9143.4017999999996</v>
      </c>
    </row>
    <row r="23" spans="1:8" outlineLevel="1">
      <c r="A23" s="75"/>
      <c r="B23" s="75"/>
      <c r="C23" s="75"/>
      <c r="D23" s="75"/>
      <c r="E23" s="74"/>
      <c r="F23" s="60"/>
      <c r="G23" s="10"/>
      <c r="H23" s="10"/>
    </row>
    <row r="24" spans="1:8" outlineLevel="1">
      <c r="A24" s="17" t="s">
        <v>48</v>
      </c>
      <c r="B24" s="75" t="s">
        <v>49</v>
      </c>
      <c r="C24" s="7">
        <v>284.55</v>
      </c>
      <c r="D24" s="88">
        <f t="shared" ref="D24" si="5">C24*1.23</f>
        <v>349.99650000000003</v>
      </c>
      <c r="E24" s="9" t="s">
        <v>7</v>
      </c>
      <c r="F24" s="60">
        <f>VLOOKUP(E24,Tabela1[],3,FALSE)</f>
        <v>0</v>
      </c>
      <c r="G24" s="10">
        <f>C24-(C24*F24)</f>
        <v>284.55</v>
      </c>
      <c r="H24" s="10">
        <f t="shared" ref="H24" si="6">G24*1.23</f>
        <v>349.99650000000003</v>
      </c>
    </row>
    <row r="25" spans="1:8">
      <c r="A25"/>
      <c r="B25"/>
      <c r="C25"/>
      <c r="D25"/>
      <c r="E25"/>
      <c r="F25" s="60"/>
      <c r="G25"/>
      <c r="H25"/>
    </row>
    <row r="26" spans="1:8">
      <c r="A26" s="116" t="s">
        <v>1023</v>
      </c>
      <c r="B26" s="116"/>
      <c r="C26" s="116"/>
      <c r="D26" s="116"/>
      <c r="E26" s="116"/>
      <c r="F26" s="116"/>
      <c r="G26" s="116"/>
      <c r="H26" s="116"/>
    </row>
    <row r="27" spans="1:8" outlineLevel="1">
      <c r="A27" s="16"/>
      <c r="B27" s="16"/>
      <c r="C27" s="16"/>
      <c r="D27" s="16"/>
      <c r="E27" s="16"/>
      <c r="F27" s="59"/>
      <c r="G27"/>
      <c r="H27"/>
    </row>
    <row r="28" spans="1:8" outlineLevel="1">
      <c r="A28" s="9" t="s">
        <v>26</v>
      </c>
      <c r="B28" s="11" t="s">
        <v>34</v>
      </c>
      <c r="C28" s="7">
        <v>3718.76</v>
      </c>
      <c r="D28" s="98">
        <f>C28*1.23</f>
        <v>4574.0748000000003</v>
      </c>
      <c r="E28" s="74" t="s">
        <v>2</v>
      </c>
      <c r="F28" s="60">
        <f>VLOOKUP(E28,Tabela1[],3,FALSE)</f>
        <v>0</v>
      </c>
      <c r="G28" s="10">
        <f>C28-(C28*F28)</f>
        <v>3718.76</v>
      </c>
      <c r="H28" s="10">
        <f t="shared" ref="H28:H44" si="7">G28*1.23</f>
        <v>4574.0748000000003</v>
      </c>
    </row>
    <row r="29" spans="1:8" outlineLevel="1">
      <c r="A29" s="9" t="s">
        <v>27</v>
      </c>
      <c r="B29" s="11" t="s">
        <v>35</v>
      </c>
      <c r="C29" s="7">
        <v>5077.5600000000004</v>
      </c>
      <c r="D29" s="98">
        <f t="shared" ref="D29:D44" si="8">C29*1.23</f>
        <v>6245.3988000000008</v>
      </c>
      <c r="E29" s="74" t="s">
        <v>2</v>
      </c>
      <c r="F29" s="60">
        <f>VLOOKUP(E29,Tabela1[],3,FALSE)</f>
        <v>0</v>
      </c>
      <c r="G29" s="10">
        <f>C29-(C29*F29)</f>
        <v>5077.5600000000004</v>
      </c>
      <c r="H29" s="10">
        <f t="shared" si="7"/>
        <v>6245.3988000000008</v>
      </c>
    </row>
    <row r="30" spans="1:8" outlineLevel="1">
      <c r="A30" s="9" t="s">
        <v>28</v>
      </c>
      <c r="B30" s="11" t="s">
        <v>36</v>
      </c>
      <c r="C30" s="7">
        <v>4215.37</v>
      </c>
      <c r="D30" s="98">
        <f t="shared" si="8"/>
        <v>5184.9050999999999</v>
      </c>
      <c r="E30" s="74" t="s">
        <v>2</v>
      </c>
      <c r="F30" s="60">
        <f>VLOOKUP(E30,Tabela1[],3,FALSE)</f>
        <v>0</v>
      </c>
      <c r="G30" s="10">
        <f>C30-(C30*F30)</f>
        <v>4215.37</v>
      </c>
      <c r="H30" s="10">
        <f t="shared" si="7"/>
        <v>5184.9050999999999</v>
      </c>
    </row>
    <row r="31" spans="1:8" outlineLevel="1">
      <c r="A31" s="9"/>
      <c r="B31" s="11"/>
      <c r="C31" s="7"/>
      <c r="D31" s="98"/>
      <c r="E31" s="74"/>
      <c r="F31" s="60"/>
      <c r="G31" s="10"/>
      <c r="H31" s="10"/>
    </row>
    <row r="32" spans="1:8" outlineLevel="1">
      <c r="A32" s="9" t="s">
        <v>29</v>
      </c>
      <c r="B32" s="11" t="s">
        <v>37</v>
      </c>
      <c r="C32" s="7">
        <v>4055.23</v>
      </c>
      <c r="D32" s="98">
        <f t="shared" si="8"/>
        <v>4987.9328999999998</v>
      </c>
      <c r="E32" s="74" t="s">
        <v>2</v>
      </c>
      <c r="F32" s="60">
        <f>VLOOKUP(E32,Tabela1[],3,FALSE)</f>
        <v>0</v>
      </c>
      <c r="G32" s="10">
        <f>C32-(C32*F32)</f>
        <v>4055.23</v>
      </c>
      <c r="H32" s="10">
        <f t="shared" si="7"/>
        <v>4987.9328999999998</v>
      </c>
    </row>
    <row r="33" spans="1:8" outlineLevel="1">
      <c r="A33" s="9" t="s">
        <v>30</v>
      </c>
      <c r="B33" s="11" t="s">
        <v>38</v>
      </c>
      <c r="C33" s="7">
        <v>5384.88</v>
      </c>
      <c r="D33" s="98">
        <f t="shared" si="8"/>
        <v>6623.4023999999999</v>
      </c>
      <c r="E33" s="74" t="s">
        <v>2</v>
      </c>
      <c r="F33" s="60">
        <f>VLOOKUP(E33,Tabela1[],3,FALSE)</f>
        <v>0</v>
      </c>
      <c r="G33" s="10">
        <f>C33-(C33*F33)</f>
        <v>5384.88</v>
      </c>
      <c r="H33" s="10">
        <f t="shared" si="7"/>
        <v>6623.4023999999999</v>
      </c>
    </row>
    <row r="34" spans="1:8" outlineLevel="1">
      <c r="A34" s="9" t="s">
        <v>31</v>
      </c>
      <c r="B34" s="11" t="s">
        <v>39</v>
      </c>
      <c r="C34" s="7">
        <v>4480</v>
      </c>
      <c r="D34" s="98">
        <f t="shared" si="8"/>
        <v>5510.4</v>
      </c>
      <c r="E34" s="74" t="s">
        <v>2</v>
      </c>
      <c r="F34" s="60">
        <f>VLOOKUP(E34,Tabela1[],3,FALSE)</f>
        <v>0</v>
      </c>
      <c r="G34" s="10">
        <f>C34-(C34*F34)</f>
        <v>4480</v>
      </c>
      <c r="H34" s="10">
        <f t="shared" si="7"/>
        <v>5510.4</v>
      </c>
    </row>
    <row r="35" spans="1:8" outlineLevel="1">
      <c r="A35" s="9"/>
      <c r="B35" s="11"/>
      <c r="C35" s="7"/>
      <c r="D35" s="98"/>
      <c r="E35" s="74"/>
      <c r="F35" s="60"/>
      <c r="G35" s="10"/>
      <c r="H35" s="10"/>
    </row>
    <row r="36" spans="1:8" outlineLevel="1">
      <c r="A36" s="9" t="s">
        <v>32</v>
      </c>
      <c r="B36" s="99" t="s">
        <v>33</v>
      </c>
      <c r="C36" s="72">
        <v>140.72999999999999</v>
      </c>
      <c r="D36" s="98">
        <f t="shared" si="8"/>
        <v>173.09789999999998</v>
      </c>
      <c r="E36" s="74" t="s">
        <v>2</v>
      </c>
      <c r="F36" s="60">
        <f>VLOOKUP(E36,Tabela1[],3,FALSE)</f>
        <v>0</v>
      </c>
      <c r="G36" s="10">
        <f>C36-(C36*F36)</f>
        <v>140.72999999999999</v>
      </c>
      <c r="H36" s="10">
        <f t="shared" si="7"/>
        <v>173.09789999999998</v>
      </c>
    </row>
    <row r="37" spans="1:8" outlineLevel="1">
      <c r="A37" s="9"/>
      <c r="B37" s="99"/>
      <c r="C37" s="7"/>
      <c r="D37" s="98"/>
      <c r="E37" s="74"/>
      <c r="F37" s="60"/>
      <c r="G37" s="10"/>
      <c r="H37" s="10"/>
    </row>
    <row r="38" spans="1:8" outlineLevel="1">
      <c r="A38" s="17" t="s">
        <v>40</v>
      </c>
      <c r="B38" s="92" t="s">
        <v>811</v>
      </c>
      <c r="C38" s="7">
        <v>2158.0500000000002</v>
      </c>
      <c r="D38" s="7">
        <f t="shared" si="8"/>
        <v>2654.4015000000004</v>
      </c>
      <c r="E38" s="9" t="s">
        <v>2</v>
      </c>
      <c r="F38" s="60">
        <f>VLOOKUP(E38,Tabela1[],3,FALSE)</f>
        <v>0</v>
      </c>
      <c r="G38" s="10">
        <f>C38-(C38*F38)</f>
        <v>2158.0500000000002</v>
      </c>
      <c r="H38" s="10">
        <f t="shared" si="7"/>
        <v>2654.4015000000004</v>
      </c>
    </row>
    <row r="39" spans="1:8" outlineLevel="1">
      <c r="A39" s="9" t="s">
        <v>41</v>
      </c>
      <c r="B39" s="8" t="s">
        <v>46</v>
      </c>
      <c r="C39" s="7">
        <v>1850.73</v>
      </c>
      <c r="D39" s="7">
        <f t="shared" si="8"/>
        <v>2276.3978999999999</v>
      </c>
      <c r="E39" s="9" t="s">
        <v>2</v>
      </c>
      <c r="F39" s="60">
        <f>VLOOKUP(E39,Tabela1[],3,FALSE)</f>
        <v>0</v>
      </c>
      <c r="G39" s="10">
        <f>C39-(C39*F39)</f>
        <v>1850.73</v>
      </c>
      <c r="H39" s="10">
        <f t="shared" si="7"/>
        <v>2276.3978999999999</v>
      </c>
    </row>
    <row r="40" spans="1:8" outlineLevel="1">
      <c r="A40" s="9" t="s">
        <v>42</v>
      </c>
      <c r="B40" s="8" t="s">
        <v>47</v>
      </c>
      <c r="C40" s="7">
        <v>2158.0500000000002</v>
      </c>
      <c r="D40" s="7">
        <f t="shared" si="8"/>
        <v>2654.4015000000004</v>
      </c>
      <c r="E40" s="9" t="s">
        <v>2</v>
      </c>
      <c r="F40" s="60">
        <f>VLOOKUP(E40,Tabela1[],3,FALSE)</f>
        <v>0</v>
      </c>
      <c r="G40" s="10">
        <f>C40-(C40*F40)</f>
        <v>2158.0500000000002</v>
      </c>
      <c r="H40" s="10">
        <f t="shared" si="7"/>
        <v>2654.4015000000004</v>
      </c>
    </row>
    <row r="41" spans="1:8" outlineLevel="1">
      <c r="A41" s="17" t="s">
        <v>43</v>
      </c>
      <c r="B41" s="100" t="s">
        <v>812</v>
      </c>
      <c r="C41" s="7">
        <v>8534.8799999999992</v>
      </c>
      <c r="D41" s="7">
        <f t="shared" si="8"/>
        <v>10497.902399999999</v>
      </c>
      <c r="E41" s="9" t="s">
        <v>2</v>
      </c>
      <c r="F41" s="60">
        <f>VLOOKUP(E41,Tabela1[],3,FALSE)</f>
        <v>0</v>
      </c>
      <c r="G41" s="10">
        <f>C41-(C41*F41)</f>
        <v>8534.8799999999992</v>
      </c>
      <c r="H41" s="10">
        <f t="shared" si="7"/>
        <v>10497.902399999999</v>
      </c>
    </row>
    <row r="42" spans="1:8" outlineLevel="1">
      <c r="A42" s="17"/>
      <c r="B42" s="100"/>
      <c r="C42" s="7"/>
      <c r="D42" s="7"/>
      <c r="E42" s="9"/>
      <c r="F42" s="60"/>
      <c r="G42" s="10"/>
      <c r="H42" s="10"/>
    </row>
    <row r="43" spans="1:8" ht="15" customHeight="1" outlineLevel="1">
      <c r="A43" s="9" t="s">
        <v>44</v>
      </c>
      <c r="B43" s="101" t="s">
        <v>45</v>
      </c>
      <c r="C43" s="7">
        <v>1876.34</v>
      </c>
      <c r="D43" s="7">
        <f t="shared" si="8"/>
        <v>2307.8982000000001</v>
      </c>
      <c r="E43" s="9" t="s">
        <v>2</v>
      </c>
      <c r="F43" s="60">
        <f>VLOOKUP(E43,Tabela1[],3,FALSE)</f>
        <v>0</v>
      </c>
      <c r="G43" s="10">
        <f>C43-(C43*F43)</f>
        <v>1876.34</v>
      </c>
      <c r="H43" s="10">
        <f t="shared" si="7"/>
        <v>2307.8982000000001</v>
      </c>
    </row>
    <row r="44" spans="1:8" ht="15" customHeight="1" outlineLevel="1">
      <c r="A44" s="9" t="s">
        <v>618</v>
      </c>
      <c r="B44" s="101" t="s">
        <v>619</v>
      </c>
      <c r="C44" s="7">
        <v>1792.69</v>
      </c>
      <c r="D44" s="7">
        <f t="shared" si="8"/>
        <v>2205.0086999999999</v>
      </c>
      <c r="E44" s="9" t="s">
        <v>2</v>
      </c>
      <c r="F44" s="60">
        <f>VLOOKUP(E44,Tabela1[],3,FALSE)</f>
        <v>0</v>
      </c>
      <c r="G44" s="10">
        <f>C44-(C44*F44)</f>
        <v>1792.69</v>
      </c>
      <c r="H44" s="10">
        <f t="shared" si="7"/>
        <v>2205.0086999999999</v>
      </c>
    </row>
    <row r="45" spans="1:8">
      <c r="A45"/>
      <c r="B45"/>
      <c r="C45"/>
      <c r="D45"/>
      <c r="E45"/>
      <c r="F45" s="60"/>
      <c r="G45"/>
      <c r="H45"/>
    </row>
    <row r="46" spans="1:8">
      <c r="A46" s="116" t="s">
        <v>1021</v>
      </c>
      <c r="B46" s="116"/>
      <c r="C46" s="116"/>
      <c r="D46" s="116"/>
      <c r="E46" s="116"/>
      <c r="F46" s="116"/>
      <c r="G46" s="116"/>
      <c r="H46" s="116"/>
    </row>
    <row r="47" spans="1:8" outlineLevel="1">
      <c r="A47" s="16"/>
      <c r="B47" s="16"/>
      <c r="C47" s="16"/>
      <c r="D47" s="16"/>
      <c r="E47" s="16"/>
      <c r="F47" s="59"/>
      <c r="G47"/>
      <c r="H47"/>
    </row>
    <row r="48" spans="1:8" outlineLevel="1">
      <c r="A48" s="16"/>
      <c r="B48" s="117" t="s">
        <v>659</v>
      </c>
      <c r="C48" s="117"/>
      <c r="D48" s="117"/>
      <c r="E48" s="117"/>
      <c r="F48" s="117"/>
      <c r="G48" s="117"/>
      <c r="H48"/>
    </row>
    <row r="49" spans="1:8" outlineLevel="1">
      <c r="A49" s="16"/>
      <c r="B49" s="16"/>
      <c r="C49" s="16"/>
      <c r="D49" s="16"/>
      <c r="E49" s="16"/>
      <c r="F49" s="16"/>
      <c r="G49" s="16"/>
      <c r="H49"/>
    </row>
    <row r="50" spans="1:8" outlineLevel="1">
      <c r="A50" s="9" t="s">
        <v>50</v>
      </c>
      <c r="B50" s="92" t="s">
        <v>813</v>
      </c>
      <c r="C50" s="7">
        <v>3344.63</v>
      </c>
      <c r="D50" s="88">
        <f t="shared" ref="D50:D96" si="9">C50*1.23</f>
        <v>4113.8949000000002</v>
      </c>
      <c r="E50" s="9" t="s">
        <v>2</v>
      </c>
      <c r="F50" s="60">
        <f>VLOOKUP(E50,Tabela1[],3,FALSE)</f>
        <v>0</v>
      </c>
      <c r="G50" s="10">
        <f>C50-(C50*F50)</f>
        <v>3344.63</v>
      </c>
      <c r="H50" s="10">
        <f t="shared" ref="H50:H96" si="10">G50*1.23</f>
        <v>4113.8949000000002</v>
      </c>
    </row>
    <row r="51" spans="1:8" outlineLevel="1">
      <c r="A51" s="9" t="s">
        <v>51</v>
      </c>
      <c r="B51" s="92" t="s">
        <v>814</v>
      </c>
      <c r="C51" s="7">
        <v>3404.39</v>
      </c>
      <c r="D51" s="88">
        <f t="shared" si="9"/>
        <v>4187.3996999999999</v>
      </c>
      <c r="E51" s="9" t="s">
        <v>2</v>
      </c>
      <c r="F51" s="60">
        <f>VLOOKUP(E51,Tabela1[],3,FALSE)</f>
        <v>0</v>
      </c>
      <c r="G51" s="10">
        <f>C51-(C51*F51)</f>
        <v>3404.39</v>
      </c>
      <c r="H51" s="10">
        <f t="shared" si="10"/>
        <v>4187.3996999999999</v>
      </c>
    </row>
    <row r="52" spans="1:8" outlineLevel="1">
      <c r="A52" s="9" t="s">
        <v>52</v>
      </c>
      <c r="B52" s="92" t="s">
        <v>815</v>
      </c>
      <c r="C52" s="7">
        <v>3464.15</v>
      </c>
      <c r="D52" s="88">
        <f t="shared" si="9"/>
        <v>4260.9044999999996</v>
      </c>
      <c r="E52" s="9" t="s">
        <v>2</v>
      </c>
      <c r="F52" s="60">
        <f>VLOOKUP(E52,Tabela1[],3,FALSE)</f>
        <v>0</v>
      </c>
      <c r="G52" s="10">
        <f>C52-(C52*F52)</f>
        <v>3464.15</v>
      </c>
      <c r="H52" s="10">
        <f t="shared" si="10"/>
        <v>4260.9044999999996</v>
      </c>
    </row>
    <row r="53" spans="1:8" outlineLevel="1">
      <c r="A53" s="75"/>
      <c r="B53" s="75"/>
      <c r="C53" s="7"/>
      <c r="D53" s="88"/>
      <c r="E53" s="75"/>
      <c r="F53" s="60"/>
      <c r="G53" s="10"/>
      <c r="H53" s="10"/>
    </row>
    <row r="54" spans="1:8" outlineLevel="1">
      <c r="A54" s="9" t="s">
        <v>955</v>
      </c>
      <c r="B54" s="92" t="s">
        <v>1116</v>
      </c>
      <c r="C54" s="7">
        <v>3489.76</v>
      </c>
      <c r="D54" s="88">
        <f t="shared" si="9"/>
        <v>4292.4048000000003</v>
      </c>
      <c r="E54" s="9" t="s">
        <v>2</v>
      </c>
      <c r="F54" s="60">
        <f>VLOOKUP(E54,Tabela1[],3,FALSE)</f>
        <v>0</v>
      </c>
      <c r="G54" s="10">
        <f>C54-(C54*F54)</f>
        <v>3489.76</v>
      </c>
      <c r="H54" s="10">
        <f t="shared" ref="H54:H56" si="11">G54*1.23</f>
        <v>4292.4048000000003</v>
      </c>
    </row>
    <row r="55" spans="1:8" outlineLevel="1">
      <c r="A55" s="9" t="s">
        <v>956</v>
      </c>
      <c r="B55" s="92" t="s">
        <v>1117</v>
      </c>
      <c r="C55" s="7">
        <v>3549.51</v>
      </c>
      <c r="D55" s="88">
        <f t="shared" si="9"/>
        <v>4365.8973000000005</v>
      </c>
      <c r="E55" s="9" t="s">
        <v>2</v>
      </c>
      <c r="F55" s="60">
        <f>VLOOKUP(E55,Tabela1[],3,FALSE)</f>
        <v>0</v>
      </c>
      <c r="G55" s="10">
        <f>C55-(C55*F55)</f>
        <v>3549.51</v>
      </c>
      <c r="H55" s="10">
        <f t="shared" si="11"/>
        <v>4365.8973000000005</v>
      </c>
    </row>
    <row r="56" spans="1:8" outlineLevel="1">
      <c r="A56" s="9" t="s">
        <v>957</v>
      </c>
      <c r="B56" s="92" t="s">
        <v>1118</v>
      </c>
      <c r="C56" s="7">
        <v>3609.27</v>
      </c>
      <c r="D56" s="88">
        <f t="shared" si="9"/>
        <v>4439.4021000000002</v>
      </c>
      <c r="E56" s="9" t="s">
        <v>2</v>
      </c>
      <c r="F56" s="60">
        <f>VLOOKUP(E56,Tabela1[],3,FALSE)</f>
        <v>0</v>
      </c>
      <c r="G56" s="10">
        <f>C56-(C56*F56)</f>
        <v>3609.27</v>
      </c>
      <c r="H56" s="10">
        <f t="shared" si="11"/>
        <v>4439.4021000000002</v>
      </c>
    </row>
    <row r="57" spans="1:8" outlineLevel="1">
      <c r="A57" s="75"/>
      <c r="B57" s="75"/>
      <c r="C57" s="7"/>
      <c r="D57" s="88"/>
      <c r="E57" s="75"/>
      <c r="F57" s="60"/>
      <c r="G57" s="10"/>
      <c r="H57" s="10"/>
    </row>
    <row r="58" spans="1:8" outlineLevel="1">
      <c r="A58" s="9" t="s">
        <v>668</v>
      </c>
      <c r="B58" s="92" t="s">
        <v>1119</v>
      </c>
      <c r="C58" s="7">
        <v>3284.88</v>
      </c>
      <c r="D58" s="88">
        <f t="shared" si="9"/>
        <v>4040.4023999999999</v>
      </c>
      <c r="E58" s="9" t="s">
        <v>2</v>
      </c>
      <c r="F58" s="60">
        <f>VLOOKUP(E58,Tabela1[],3,FALSE)</f>
        <v>0</v>
      </c>
      <c r="G58" s="10">
        <f>C58-(C58*F58)</f>
        <v>3284.88</v>
      </c>
      <c r="H58" s="10">
        <f t="shared" ref="H58:H60" si="12">G58*1.23</f>
        <v>4040.4023999999999</v>
      </c>
    </row>
    <row r="59" spans="1:8" outlineLevel="1">
      <c r="A59" s="9" t="s">
        <v>669</v>
      </c>
      <c r="B59" s="92" t="s">
        <v>1120</v>
      </c>
      <c r="C59" s="7">
        <v>3327.56</v>
      </c>
      <c r="D59" s="88">
        <f t="shared" si="9"/>
        <v>4092.8987999999999</v>
      </c>
      <c r="E59" s="9" t="s">
        <v>2</v>
      </c>
      <c r="F59" s="60">
        <f>VLOOKUP(E59,Tabela1[],3,FALSE)</f>
        <v>0</v>
      </c>
      <c r="G59" s="10">
        <f>C59-(C59*F59)</f>
        <v>3327.56</v>
      </c>
      <c r="H59" s="10">
        <f t="shared" si="12"/>
        <v>4092.8987999999999</v>
      </c>
    </row>
    <row r="60" spans="1:8" outlineLevel="1">
      <c r="A60" s="9" t="s">
        <v>670</v>
      </c>
      <c r="B60" s="92" t="s">
        <v>1121</v>
      </c>
      <c r="C60" s="7">
        <v>3370.25</v>
      </c>
      <c r="D60" s="88">
        <f t="shared" si="9"/>
        <v>4145.4075000000003</v>
      </c>
      <c r="E60" s="9" t="s">
        <v>2</v>
      </c>
      <c r="F60" s="60">
        <f>VLOOKUP(E60,Tabela1[],3,FALSE)</f>
        <v>0</v>
      </c>
      <c r="G60" s="10">
        <f>C60-(C60*F60)</f>
        <v>3370.25</v>
      </c>
      <c r="H60" s="10">
        <f t="shared" si="12"/>
        <v>4145.4075000000003</v>
      </c>
    </row>
    <row r="61" spans="1:8" outlineLevel="1">
      <c r="A61" s="75"/>
      <c r="B61" s="75"/>
      <c r="C61" s="75"/>
      <c r="D61" s="102"/>
      <c r="E61" s="75"/>
      <c r="F61" s="60"/>
      <c r="G61" s="10"/>
      <c r="H61" s="10"/>
    </row>
    <row r="62" spans="1:8" outlineLevel="1">
      <c r="A62" s="9" t="s">
        <v>53</v>
      </c>
      <c r="B62" s="92" t="s">
        <v>816</v>
      </c>
      <c r="C62" s="7">
        <v>3575.12</v>
      </c>
      <c r="D62" s="88">
        <f t="shared" si="9"/>
        <v>4397.3976000000002</v>
      </c>
      <c r="E62" s="9" t="s">
        <v>2</v>
      </c>
      <c r="F62" s="60">
        <f>VLOOKUP(E62,Tabela1[],3,FALSE)</f>
        <v>0</v>
      </c>
      <c r="G62" s="10">
        <f>C62-(C62*F62)</f>
        <v>3575.12</v>
      </c>
      <c r="H62" s="10">
        <f t="shared" si="10"/>
        <v>4397.3976000000002</v>
      </c>
    </row>
    <row r="63" spans="1:8" outlineLevel="1">
      <c r="A63" s="9" t="s">
        <v>54</v>
      </c>
      <c r="B63" s="92" t="s">
        <v>817</v>
      </c>
      <c r="C63" s="7">
        <v>3634.88</v>
      </c>
      <c r="D63" s="88">
        <f t="shared" si="9"/>
        <v>4470.9023999999999</v>
      </c>
      <c r="E63" s="9" t="s">
        <v>2</v>
      </c>
      <c r="F63" s="60">
        <f>VLOOKUP(E63,Tabela1[],3,FALSE)</f>
        <v>0</v>
      </c>
      <c r="G63" s="10">
        <f>C63-(C63*F63)</f>
        <v>3634.88</v>
      </c>
      <c r="H63" s="10">
        <f t="shared" si="10"/>
        <v>4470.9023999999999</v>
      </c>
    </row>
    <row r="64" spans="1:8" outlineLevel="1">
      <c r="A64" s="9" t="s">
        <v>55</v>
      </c>
      <c r="B64" s="92" t="s">
        <v>818</v>
      </c>
      <c r="C64" s="7">
        <v>3694.64</v>
      </c>
      <c r="D64" s="88">
        <f t="shared" si="9"/>
        <v>4544.4071999999996</v>
      </c>
      <c r="E64" s="9" t="s">
        <v>2</v>
      </c>
      <c r="F64" s="60">
        <f>VLOOKUP(E64,Tabela1[],3,FALSE)</f>
        <v>0</v>
      </c>
      <c r="G64" s="10">
        <f>C64-(C64*F64)</f>
        <v>3694.64</v>
      </c>
      <c r="H64" s="10">
        <f t="shared" si="10"/>
        <v>4544.4071999999996</v>
      </c>
    </row>
    <row r="65" spans="1:8" outlineLevel="1">
      <c r="A65" s="75"/>
      <c r="B65" s="75"/>
      <c r="C65" s="7"/>
      <c r="D65" s="102"/>
      <c r="E65" s="75"/>
      <c r="F65" s="60"/>
      <c r="G65" s="10"/>
      <c r="H65" s="10"/>
    </row>
    <row r="66" spans="1:8" outlineLevel="1">
      <c r="A66" s="9" t="s">
        <v>56</v>
      </c>
      <c r="B66" s="92" t="s">
        <v>819</v>
      </c>
      <c r="C66" s="7">
        <v>4155.6099999999997</v>
      </c>
      <c r="D66" s="88">
        <f t="shared" si="9"/>
        <v>5111.4002999999993</v>
      </c>
      <c r="E66" s="9" t="s">
        <v>2</v>
      </c>
      <c r="F66" s="60">
        <f>VLOOKUP(E66,Tabela1[],3,FALSE)</f>
        <v>0</v>
      </c>
      <c r="G66" s="10">
        <f>C66-(C66*F66)</f>
        <v>4155.6099999999997</v>
      </c>
      <c r="H66" s="10">
        <f t="shared" si="10"/>
        <v>5111.4002999999993</v>
      </c>
    </row>
    <row r="67" spans="1:8" outlineLevel="1">
      <c r="A67" s="9" t="s">
        <v>57</v>
      </c>
      <c r="B67" s="92" t="s">
        <v>820</v>
      </c>
      <c r="C67" s="7">
        <v>4215.37</v>
      </c>
      <c r="D67" s="88">
        <f t="shared" si="9"/>
        <v>5184.9050999999999</v>
      </c>
      <c r="E67" s="9" t="s">
        <v>2</v>
      </c>
      <c r="F67" s="60">
        <f>VLOOKUP(E67,Tabela1[],3,FALSE)</f>
        <v>0</v>
      </c>
      <c r="G67" s="10">
        <f>C67-(C67*F67)</f>
        <v>4215.37</v>
      </c>
      <c r="H67" s="10">
        <f t="shared" si="10"/>
        <v>5184.9050999999999</v>
      </c>
    </row>
    <row r="68" spans="1:8" outlineLevel="1">
      <c r="A68" s="9" t="s">
        <v>58</v>
      </c>
      <c r="B68" s="92" t="s">
        <v>821</v>
      </c>
      <c r="C68" s="7">
        <v>4283.66</v>
      </c>
      <c r="D68" s="88">
        <f t="shared" si="9"/>
        <v>5268.9017999999996</v>
      </c>
      <c r="E68" s="9" t="s">
        <v>2</v>
      </c>
      <c r="F68" s="60">
        <f>VLOOKUP(E68,Tabela1[],3,FALSE)</f>
        <v>0</v>
      </c>
      <c r="G68" s="10">
        <f>C68-(C68*F68)</f>
        <v>4283.66</v>
      </c>
      <c r="H68" s="10">
        <f t="shared" si="10"/>
        <v>5268.9017999999996</v>
      </c>
    </row>
    <row r="69" spans="1:8" outlineLevel="1">
      <c r="A69" s="75"/>
      <c r="B69" s="75"/>
      <c r="C69" s="7"/>
      <c r="D69" s="102"/>
      <c r="E69" s="75"/>
      <c r="F69" s="60"/>
      <c r="G69" s="10"/>
      <c r="H69" s="10"/>
    </row>
    <row r="70" spans="1:8" outlineLevel="1">
      <c r="A70" s="9" t="s">
        <v>694</v>
      </c>
      <c r="B70" s="92" t="s">
        <v>822</v>
      </c>
      <c r="C70" s="7">
        <v>4710.49</v>
      </c>
      <c r="D70" s="88">
        <f t="shared" si="9"/>
        <v>5793.9026999999996</v>
      </c>
      <c r="E70" s="9" t="s">
        <v>2</v>
      </c>
      <c r="F70" s="60">
        <f>VLOOKUP(E70,Tabela1[],3,FALSE)</f>
        <v>0</v>
      </c>
      <c r="G70" s="10">
        <f>C70-(C70*F70)</f>
        <v>4710.49</v>
      </c>
      <c r="H70" s="10">
        <f t="shared" si="10"/>
        <v>5793.9026999999996</v>
      </c>
    </row>
    <row r="71" spans="1:8" outlineLevel="1">
      <c r="A71" s="9" t="s">
        <v>695</v>
      </c>
      <c r="B71" s="92" t="s">
        <v>823</v>
      </c>
      <c r="C71" s="7">
        <v>4778.78</v>
      </c>
      <c r="D71" s="88">
        <f t="shared" si="9"/>
        <v>5877.8993999999993</v>
      </c>
      <c r="E71" s="9" t="s">
        <v>2</v>
      </c>
      <c r="F71" s="60">
        <f>VLOOKUP(E71,Tabela1[],3,FALSE)</f>
        <v>0</v>
      </c>
      <c r="G71" s="10">
        <f>C71-(C71*F71)</f>
        <v>4778.78</v>
      </c>
      <c r="H71" s="10">
        <f t="shared" si="10"/>
        <v>5877.8993999999993</v>
      </c>
    </row>
    <row r="72" spans="1:8" outlineLevel="1">
      <c r="A72" s="9" t="s">
        <v>696</v>
      </c>
      <c r="B72" s="92" t="s">
        <v>824</v>
      </c>
      <c r="C72" s="7">
        <v>4838.54</v>
      </c>
      <c r="D72" s="88">
        <f t="shared" si="9"/>
        <v>5951.4041999999999</v>
      </c>
      <c r="E72" s="9" t="s">
        <v>2</v>
      </c>
      <c r="F72" s="60">
        <f>VLOOKUP(E72,Tabela1[],3,FALSE)</f>
        <v>0</v>
      </c>
      <c r="G72" s="10">
        <f>C72-(C72*F72)</f>
        <v>4838.54</v>
      </c>
      <c r="H72" s="10">
        <f t="shared" si="10"/>
        <v>5951.4041999999999</v>
      </c>
    </row>
    <row r="73" spans="1:8" outlineLevel="1">
      <c r="A73" s="75"/>
      <c r="B73" s="75"/>
      <c r="C73" s="7"/>
      <c r="D73" s="102"/>
      <c r="E73" s="75"/>
      <c r="F73" s="60"/>
      <c r="G73" s="10"/>
      <c r="H73" s="10"/>
    </row>
    <row r="74" spans="1:8" outlineLevel="1">
      <c r="A74" s="9" t="s">
        <v>1057</v>
      </c>
      <c r="B74" s="92" t="s">
        <v>825</v>
      </c>
      <c r="C74" s="7">
        <v>5589.76</v>
      </c>
      <c r="D74" s="88">
        <f t="shared" si="9"/>
        <v>6875.4048000000003</v>
      </c>
      <c r="E74" s="9" t="s">
        <v>2</v>
      </c>
      <c r="F74" s="60">
        <f>VLOOKUP(E74,Tabela1[],3,FALSE)</f>
        <v>0</v>
      </c>
      <c r="G74" s="10">
        <f>C74-(C74*F74)</f>
        <v>5589.76</v>
      </c>
      <c r="H74" s="10">
        <f t="shared" si="10"/>
        <v>6875.4048000000003</v>
      </c>
    </row>
    <row r="75" spans="1:8" outlineLevel="1">
      <c r="A75" s="9" t="s">
        <v>1058</v>
      </c>
      <c r="B75" s="92" t="s">
        <v>826</v>
      </c>
      <c r="C75" s="7">
        <v>5658.05</v>
      </c>
      <c r="D75" s="88">
        <f t="shared" si="9"/>
        <v>6959.4014999999999</v>
      </c>
      <c r="E75" s="9" t="s">
        <v>2</v>
      </c>
      <c r="F75" s="60">
        <f>VLOOKUP(E75,Tabela1[],3,FALSE)</f>
        <v>0</v>
      </c>
      <c r="G75" s="10">
        <f>C75-(C75*F75)</f>
        <v>5658.05</v>
      </c>
      <c r="H75" s="10">
        <f t="shared" si="10"/>
        <v>6959.4014999999999</v>
      </c>
    </row>
    <row r="76" spans="1:8" outlineLevel="1">
      <c r="A76" s="9" t="s">
        <v>1059</v>
      </c>
      <c r="B76" s="92" t="s">
        <v>827</v>
      </c>
      <c r="C76" s="7">
        <v>5717.81</v>
      </c>
      <c r="D76" s="88">
        <f t="shared" si="9"/>
        <v>7032.9063000000006</v>
      </c>
      <c r="E76" s="9" t="s">
        <v>2</v>
      </c>
      <c r="F76" s="60">
        <f>VLOOKUP(E76,Tabela1[],3,FALSE)</f>
        <v>0</v>
      </c>
      <c r="G76" s="10">
        <f>C76-(C76*F76)</f>
        <v>5717.81</v>
      </c>
      <c r="H76" s="10">
        <f t="shared" si="10"/>
        <v>7032.9063000000006</v>
      </c>
    </row>
    <row r="77" spans="1:8" outlineLevel="1">
      <c r="A77" s="9"/>
      <c r="B77" s="92"/>
      <c r="C77" s="7"/>
      <c r="D77" s="88"/>
      <c r="E77" s="9"/>
      <c r="F77" s="60"/>
      <c r="G77" s="10"/>
      <c r="H77" s="10"/>
    </row>
    <row r="78" spans="1:8" outlineLevel="1">
      <c r="A78" s="9" t="s">
        <v>65</v>
      </c>
      <c r="B78" s="92" t="s">
        <v>828</v>
      </c>
      <c r="C78" s="7">
        <v>4710.49</v>
      </c>
      <c r="D78" s="88">
        <f>C78*1.23</f>
        <v>5793.9026999999996</v>
      </c>
      <c r="E78" s="9" t="s">
        <v>2</v>
      </c>
      <c r="F78" s="60">
        <f>VLOOKUP(E78,Tabela1[],3,FALSE)</f>
        <v>0</v>
      </c>
      <c r="G78" s="10">
        <f>C78-(C78*F78)</f>
        <v>4710.49</v>
      </c>
      <c r="H78" s="10">
        <f>G78*1.23</f>
        <v>5793.9026999999996</v>
      </c>
    </row>
    <row r="79" spans="1:8" outlineLevel="1">
      <c r="A79" s="9" t="s">
        <v>66</v>
      </c>
      <c r="B79" s="92" t="s">
        <v>829</v>
      </c>
      <c r="C79" s="7">
        <v>4778.78</v>
      </c>
      <c r="D79" s="88">
        <f>C79*1.23</f>
        <v>5877.8993999999993</v>
      </c>
      <c r="E79" s="9" t="s">
        <v>2</v>
      </c>
      <c r="F79" s="60">
        <f>VLOOKUP(E79,Tabela1[],3,FALSE)</f>
        <v>0</v>
      </c>
      <c r="G79" s="10">
        <f>C79-(C79*F79)</f>
        <v>4778.78</v>
      </c>
      <c r="H79" s="10">
        <f>G79*1.23</f>
        <v>5877.8993999999993</v>
      </c>
    </row>
    <row r="80" spans="1:8" outlineLevel="1">
      <c r="A80" s="9" t="s">
        <v>67</v>
      </c>
      <c r="B80" s="92" t="s">
        <v>830</v>
      </c>
      <c r="C80" s="7">
        <v>4838.54</v>
      </c>
      <c r="D80" s="88">
        <f>C80*1.23</f>
        <v>5951.4041999999999</v>
      </c>
      <c r="E80" s="9" t="s">
        <v>2</v>
      </c>
      <c r="F80" s="60">
        <f>VLOOKUP(E80,Tabela1[],3,FALSE)</f>
        <v>0</v>
      </c>
      <c r="G80" s="10">
        <f>C80-(C80*F80)</f>
        <v>4838.54</v>
      </c>
      <c r="H80" s="10">
        <f>G80*1.23</f>
        <v>5951.4041999999999</v>
      </c>
    </row>
    <row r="81" spans="1:9" outlineLevel="1">
      <c r="A81" s="9"/>
      <c r="B81" s="92"/>
      <c r="C81" s="7"/>
      <c r="D81" s="88"/>
      <c r="E81" s="9"/>
      <c r="F81" s="60"/>
      <c r="G81" s="10"/>
      <c r="H81" s="10"/>
    </row>
    <row r="82" spans="1:9" outlineLevel="1">
      <c r="A82" s="73" t="s">
        <v>724</v>
      </c>
      <c r="B82" s="92" t="s">
        <v>831</v>
      </c>
      <c r="C82" s="7">
        <v>7715.37</v>
      </c>
      <c r="D82" s="88">
        <f>C82*1.23</f>
        <v>9489.9050999999999</v>
      </c>
      <c r="E82" s="9" t="s">
        <v>2</v>
      </c>
      <c r="F82" s="60">
        <f>VLOOKUP(E82,Tabela1[],3,FALSE)</f>
        <v>0</v>
      </c>
      <c r="G82" s="10">
        <f>C82-(C82*F82)</f>
        <v>7715.37</v>
      </c>
      <c r="H82" s="10">
        <f>G82*1.23</f>
        <v>9489.9050999999999</v>
      </c>
    </row>
    <row r="83" spans="1:9" outlineLevel="1">
      <c r="A83" s="78" t="s">
        <v>725</v>
      </c>
      <c r="B83" s="92" t="s">
        <v>832</v>
      </c>
      <c r="C83" s="7">
        <v>7783.66</v>
      </c>
      <c r="D83" s="88">
        <f>C83*1.23</f>
        <v>9573.9017999999996</v>
      </c>
      <c r="E83" s="9" t="s">
        <v>2</v>
      </c>
      <c r="F83" s="60">
        <f>VLOOKUP(E83,Tabela1[],3,FALSE)</f>
        <v>0</v>
      </c>
      <c r="G83" s="10">
        <f>C83-(C83*F83)</f>
        <v>7783.66</v>
      </c>
      <c r="H83" s="10">
        <f>G83*1.23</f>
        <v>9573.9017999999996</v>
      </c>
      <c r="I83" s="63"/>
    </row>
    <row r="84" spans="1:9" outlineLevel="1">
      <c r="A84" s="73" t="s">
        <v>726</v>
      </c>
      <c r="B84" s="92" t="s">
        <v>833</v>
      </c>
      <c r="C84" s="7">
        <v>7851.95</v>
      </c>
      <c r="D84" s="88">
        <f>C84*1.23</f>
        <v>9657.8984999999993</v>
      </c>
      <c r="E84" s="9" t="s">
        <v>2</v>
      </c>
      <c r="F84" s="60">
        <f>VLOOKUP(E84,Tabela1[],3,FALSE)</f>
        <v>0</v>
      </c>
      <c r="G84" s="10">
        <f>C84-(C84*F84)</f>
        <v>7851.95</v>
      </c>
      <c r="H84" s="10">
        <f>G84*1.23</f>
        <v>9657.8984999999993</v>
      </c>
      <c r="I84" s="63"/>
    </row>
    <row r="85" spans="1:9" outlineLevel="1">
      <c r="A85" s="75"/>
      <c r="B85" s="75"/>
      <c r="C85" s="7"/>
      <c r="D85" s="102"/>
      <c r="E85" s="75"/>
      <c r="F85" s="60"/>
      <c r="G85" s="10"/>
      <c r="H85" s="10"/>
    </row>
    <row r="86" spans="1:9" outlineLevel="1">
      <c r="A86" s="9" t="s">
        <v>59</v>
      </c>
      <c r="B86" s="92" t="s">
        <v>834</v>
      </c>
      <c r="C86" s="7">
        <v>5623.91</v>
      </c>
      <c r="D86" s="88">
        <f t="shared" si="9"/>
        <v>6917.4092999999993</v>
      </c>
      <c r="E86" s="9" t="s">
        <v>2</v>
      </c>
      <c r="F86" s="60">
        <f>VLOOKUP(E86,Tabela1[],3,FALSE)</f>
        <v>0</v>
      </c>
      <c r="G86" s="10">
        <f>C86-(C86*F86)</f>
        <v>5623.91</v>
      </c>
      <c r="H86" s="10">
        <f t="shared" si="10"/>
        <v>6917.4092999999993</v>
      </c>
    </row>
    <row r="87" spans="1:9" outlineLevel="1">
      <c r="A87" s="9" t="s">
        <v>60</v>
      </c>
      <c r="B87" s="92" t="s">
        <v>835</v>
      </c>
      <c r="C87" s="7">
        <v>5692.2</v>
      </c>
      <c r="D87" s="88">
        <f t="shared" si="9"/>
        <v>7001.4059999999999</v>
      </c>
      <c r="E87" s="9" t="s">
        <v>2</v>
      </c>
      <c r="F87" s="60">
        <f>VLOOKUP(E87,Tabela1[],3,FALSE)</f>
        <v>0</v>
      </c>
      <c r="G87" s="10">
        <f>C87-(C87*F87)</f>
        <v>5692.2</v>
      </c>
      <c r="H87" s="10">
        <f t="shared" si="10"/>
        <v>7001.4059999999999</v>
      </c>
    </row>
    <row r="88" spans="1:9" outlineLevel="1">
      <c r="A88" s="9" t="s">
        <v>61</v>
      </c>
      <c r="B88" s="92" t="s">
        <v>836</v>
      </c>
      <c r="C88" s="7">
        <v>5760.49</v>
      </c>
      <c r="D88" s="88">
        <f t="shared" si="9"/>
        <v>7085.4026999999996</v>
      </c>
      <c r="E88" s="9" t="s">
        <v>2</v>
      </c>
      <c r="F88" s="60">
        <f>VLOOKUP(E88,Tabela1[],3,FALSE)</f>
        <v>0</v>
      </c>
      <c r="G88" s="10">
        <f>C88-(C88*F88)</f>
        <v>5760.49</v>
      </c>
      <c r="H88" s="10">
        <f t="shared" si="10"/>
        <v>7085.4026999999996</v>
      </c>
    </row>
    <row r="89" spans="1:9" outlineLevel="1">
      <c r="A89" s="75"/>
      <c r="B89" s="75"/>
      <c r="C89" s="7"/>
      <c r="D89" s="102"/>
      <c r="E89" s="75"/>
      <c r="F89" s="60"/>
      <c r="G89" s="10"/>
      <c r="H89" s="10"/>
    </row>
    <row r="90" spans="1:9" outlineLevel="1">
      <c r="A90" s="73" t="s">
        <v>730</v>
      </c>
      <c r="B90" s="92" t="s">
        <v>837</v>
      </c>
      <c r="C90" s="7">
        <v>6136.1</v>
      </c>
      <c r="D90" s="88">
        <f t="shared" si="9"/>
        <v>7547.4030000000002</v>
      </c>
      <c r="E90" s="9" t="s">
        <v>2</v>
      </c>
      <c r="F90" s="60">
        <f>VLOOKUP(E90,Tabela1[],3,FALSE)</f>
        <v>0</v>
      </c>
      <c r="G90" s="10">
        <f>C90-(C90*F90)</f>
        <v>6136.1</v>
      </c>
      <c r="H90" s="10">
        <f t="shared" si="10"/>
        <v>7547.4030000000002</v>
      </c>
    </row>
    <row r="91" spans="1:9" outlineLevel="1">
      <c r="A91" s="78" t="s">
        <v>731</v>
      </c>
      <c r="B91" s="92" t="s">
        <v>838</v>
      </c>
      <c r="C91" s="7">
        <v>6212.92</v>
      </c>
      <c r="D91" s="88">
        <f t="shared" si="9"/>
        <v>7641.8915999999999</v>
      </c>
      <c r="E91" s="9" t="s">
        <v>2</v>
      </c>
      <c r="F91" s="60">
        <f>VLOOKUP(E91,Tabela1[],3,FALSE)</f>
        <v>0</v>
      </c>
      <c r="G91" s="10">
        <f>C91-(C91*F91)</f>
        <v>6212.92</v>
      </c>
      <c r="H91" s="10">
        <f t="shared" si="10"/>
        <v>7641.8915999999999</v>
      </c>
      <c r="I91" s="63"/>
    </row>
    <row r="92" spans="1:9" outlineLevel="1">
      <c r="A92" s="73" t="s">
        <v>732</v>
      </c>
      <c r="B92" s="92" t="s">
        <v>839</v>
      </c>
      <c r="C92" s="7">
        <v>6281.22</v>
      </c>
      <c r="D92" s="88">
        <f t="shared" si="9"/>
        <v>7725.9005999999999</v>
      </c>
      <c r="E92" s="9" t="s">
        <v>2</v>
      </c>
      <c r="F92" s="60">
        <f>VLOOKUP(E92,Tabela1[],3,FALSE)</f>
        <v>0</v>
      </c>
      <c r="G92" s="10">
        <f>C92-(C92*F92)</f>
        <v>6281.22</v>
      </c>
      <c r="H92" s="10">
        <f t="shared" si="10"/>
        <v>7725.9005999999999</v>
      </c>
      <c r="I92" s="63"/>
    </row>
    <row r="93" spans="1:9" outlineLevel="1">
      <c r="A93" s="75"/>
      <c r="B93" s="75"/>
      <c r="C93" s="7"/>
      <c r="D93" s="102"/>
      <c r="E93" s="75"/>
      <c r="F93" s="60"/>
      <c r="G93" s="10"/>
      <c r="H93" s="10"/>
    </row>
    <row r="94" spans="1:9" outlineLevel="1">
      <c r="A94" s="9" t="s">
        <v>62</v>
      </c>
      <c r="B94" s="92" t="s">
        <v>1077</v>
      </c>
      <c r="C94" s="7">
        <v>6793.42</v>
      </c>
      <c r="D94" s="88">
        <f t="shared" si="9"/>
        <v>8355.9066000000003</v>
      </c>
      <c r="E94" s="9" t="s">
        <v>2</v>
      </c>
      <c r="F94" s="60">
        <f>VLOOKUP(E94,Tabela1[],3,FALSE)</f>
        <v>0</v>
      </c>
      <c r="G94" s="10">
        <f>C94-(C94*F94)</f>
        <v>6793.42</v>
      </c>
      <c r="H94" s="10">
        <f t="shared" si="10"/>
        <v>8355.9066000000003</v>
      </c>
    </row>
    <row r="95" spans="1:9" outlineLevel="1">
      <c r="A95" s="9" t="s">
        <v>63</v>
      </c>
      <c r="B95" s="92" t="s">
        <v>1078</v>
      </c>
      <c r="C95" s="7">
        <v>6861.71</v>
      </c>
      <c r="D95" s="88">
        <f t="shared" si="9"/>
        <v>8439.9032999999999</v>
      </c>
      <c r="E95" s="9" t="s">
        <v>2</v>
      </c>
      <c r="F95" s="60">
        <f>VLOOKUP(E95,Tabela1[],3,FALSE)</f>
        <v>0</v>
      </c>
      <c r="G95" s="10">
        <f>C95-(C95*F95)</f>
        <v>6861.71</v>
      </c>
      <c r="H95" s="10">
        <f t="shared" si="10"/>
        <v>8439.9032999999999</v>
      </c>
      <c r="I95" s="63"/>
    </row>
    <row r="96" spans="1:9" outlineLevel="1">
      <c r="A96" s="9" t="s">
        <v>64</v>
      </c>
      <c r="B96" s="92" t="s">
        <v>1079</v>
      </c>
      <c r="C96" s="7">
        <v>6930</v>
      </c>
      <c r="D96" s="88">
        <f t="shared" si="9"/>
        <v>8523.9</v>
      </c>
      <c r="E96" s="9" t="s">
        <v>2</v>
      </c>
      <c r="F96" s="60">
        <f>VLOOKUP(E96,Tabela1[],3,FALSE)</f>
        <v>0</v>
      </c>
      <c r="G96" s="10">
        <f>C96-(C96*F96)</f>
        <v>6930</v>
      </c>
      <c r="H96" s="10">
        <f t="shared" si="10"/>
        <v>8523.9</v>
      </c>
      <c r="I96" s="63"/>
    </row>
    <row r="97" spans="1:9" outlineLevel="1">
      <c r="A97" s="9"/>
      <c r="B97" s="92"/>
      <c r="C97" s="7"/>
      <c r="D97" s="88"/>
      <c r="E97" s="9"/>
      <c r="F97" s="60"/>
      <c r="G97" s="10"/>
      <c r="H97" s="10"/>
      <c r="I97" s="63"/>
    </row>
    <row r="98" spans="1:9" outlineLevel="1">
      <c r="A98" s="73" t="s">
        <v>727</v>
      </c>
      <c r="B98" s="89" t="s">
        <v>790</v>
      </c>
      <c r="C98" s="7">
        <v>8492.19</v>
      </c>
      <c r="D98" s="104">
        <f t="shared" ref="D98:D100" si="13">C98*1.23</f>
        <v>10445.393700000001</v>
      </c>
      <c r="E98" s="73" t="s">
        <v>2</v>
      </c>
      <c r="F98" s="60">
        <f>VLOOKUP(E98,Tabela1[],3,FALSE)</f>
        <v>0</v>
      </c>
      <c r="G98" s="10">
        <f>C98-(C98*F98)</f>
        <v>8492.19</v>
      </c>
      <c r="H98" s="10">
        <f t="shared" ref="H98:H100" si="14">G98*1.23</f>
        <v>10445.393700000001</v>
      </c>
      <c r="I98" s="63"/>
    </row>
    <row r="99" spans="1:9" outlineLevel="1">
      <c r="A99" s="78" t="s">
        <v>728</v>
      </c>
      <c r="B99" s="90" t="s">
        <v>791</v>
      </c>
      <c r="C99" s="7">
        <v>8560.48</v>
      </c>
      <c r="D99" s="91">
        <f t="shared" si="13"/>
        <v>10529.390399999998</v>
      </c>
      <c r="E99" s="78" t="s">
        <v>2</v>
      </c>
      <c r="F99" s="60">
        <f>VLOOKUP(E99,Tabela1[],3,FALSE)</f>
        <v>0</v>
      </c>
      <c r="G99" s="10">
        <f>C99-(C99*F99)</f>
        <v>8560.48</v>
      </c>
      <c r="H99" s="10">
        <f t="shared" si="14"/>
        <v>10529.390399999998</v>
      </c>
      <c r="I99" s="63"/>
    </row>
    <row r="100" spans="1:9" outlineLevel="1">
      <c r="A100" s="73" t="s">
        <v>729</v>
      </c>
      <c r="B100" s="89" t="s">
        <v>792</v>
      </c>
      <c r="C100" s="7">
        <v>8637.32</v>
      </c>
      <c r="D100" s="104">
        <f t="shared" si="13"/>
        <v>10623.9036</v>
      </c>
      <c r="E100" s="73" t="s">
        <v>2</v>
      </c>
      <c r="F100" s="60">
        <f>VLOOKUP(E100,Tabela1[],3,FALSE)</f>
        <v>0</v>
      </c>
      <c r="G100" s="10">
        <f>C100-(C100*F100)</f>
        <v>8637.32</v>
      </c>
      <c r="H100" s="10">
        <f t="shared" si="14"/>
        <v>10623.9036</v>
      </c>
      <c r="I100" s="63"/>
    </row>
    <row r="101" spans="1:9" outlineLevel="1">
      <c r="A101" s="9"/>
      <c r="B101" s="13"/>
      <c r="C101" s="7"/>
      <c r="D101" s="32"/>
      <c r="E101" s="14"/>
      <c r="F101" s="60"/>
      <c r="G101" s="10"/>
      <c r="H101" s="10"/>
    </row>
    <row r="102" spans="1:9" outlineLevel="1">
      <c r="A102" s="9"/>
      <c r="B102" s="118" t="s">
        <v>660</v>
      </c>
      <c r="C102" s="118"/>
      <c r="D102" s="118"/>
      <c r="E102" s="118"/>
      <c r="F102" s="118"/>
      <c r="G102" s="118"/>
      <c r="H102" s="10"/>
    </row>
    <row r="103" spans="1:9" outlineLevel="1">
      <c r="A103" s="9"/>
      <c r="B103" s="13"/>
      <c r="C103" s="7"/>
      <c r="D103" s="32"/>
      <c r="E103" s="14"/>
      <c r="F103" s="60"/>
      <c r="G103" s="10"/>
      <c r="H103" s="10"/>
    </row>
    <row r="104" spans="1:9" outlineLevel="1">
      <c r="A104" s="9" t="s">
        <v>700</v>
      </c>
      <c r="B104" s="92" t="s">
        <v>793</v>
      </c>
      <c r="C104" s="7">
        <v>3754.39</v>
      </c>
      <c r="D104" s="88">
        <f t="shared" ref="D104:D107" si="15">C104*1.23</f>
        <v>4617.8996999999999</v>
      </c>
      <c r="E104" s="9" t="s">
        <v>2</v>
      </c>
      <c r="F104" s="60">
        <f>VLOOKUP(E104,Tabela1[],3,FALSE)</f>
        <v>0</v>
      </c>
      <c r="G104" s="10">
        <f>C104-(C104*F104)</f>
        <v>3754.39</v>
      </c>
      <c r="H104" s="10">
        <f t="shared" ref="H104" si="16">G104*1.23</f>
        <v>4617.8996999999999</v>
      </c>
    </row>
    <row r="105" spans="1:9" outlineLevel="1">
      <c r="A105" s="9"/>
      <c r="B105" s="92"/>
      <c r="C105" s="7"/>
      <c r="D105" s="88"/>
      <c r="E105" s="9"/>
      <c r="F105" s="60"/>
      <c r="G105" s="10"/>
      <c r="H105" s="10"/>
    </row>
    <row r="106" spans="1:9" outlineLevel="1">
      <c r="A106" s="9" t="s">
        <v>701</v>
      </c>
      <c r="B106" s="92" t="s">
        <v>794</v>
      </c>
      <c r="C106" s="7">
        <v>4181.22</v>
      </c>
      <c r="D106" s="88">
        <f t="shared" si="15"/>
        <v>5142.9005999999999</v>
      </c>
      <c r="E106" s="9" t="s">
        <v>2</v>
      </c>
      <c r="F106" s="60">
        <f>VLOOKUP(E106,Tabela1[],3,FALSE)</f>
        <v>0</v>
      </c>
      <c r="G106" s="10">
        <f>C106-(C106*F106)</f>
        <v>4181.22</v>
      </c>
      <c r="H106" s="10">
        <f t="shared" ref="H106:H114" si="17">G106*1.23</f>
        <v>5142.9005999999999</v>
      </c>
    </row>
    <row r="107" spans="1:9" outlineLevel="1">
      <c r="A107" s="9" t="s">
        <v>702</v>
      </c>
      <c r="B107" s="92" t="s">
        <v>795</v>
      </c>
      <c r="C107" s="7">
        <v>4351.95</v>
      </c>
      <c r="D107" s="88">
        <f t="shared" si="15"/>
        <v>5352.8984999999993</v>
      </c>
      <c r="E107" s="9" t="s">
        <v>2</v>
      </c>
      <c r="F107" s="60">
        <f>VLOOKUP(E107,Tabela1[],3,FALSE)</f>
        <v>0</v>
      </c>
      <c r="G107" s="10">
        <f>C107-(C107*F107)</f>
        <v>4351.95</v>
      </c>
      <c r="H107" s="10">
        <f t="shared" si="17"/>
        <v>5352.8984999999993</v>
      </c>
    </row>
    <row r="108" spans="1:9" outlineLevel="1">
      <c r="A108" s="9"/>
      <c r="B108" s="92"/>
      <c r="C108" s="7"/>
      <c r="D108" s="88"/>
      <c r="E108" s="9"/>
      <c r="F108" s="60"/>
      <c r="G108" s="10"/>
      <c r="H108" s="10"/>
    </row>
    <row r="109" spans="1:9" outlineLevel="1">
      <c r="A109" s="17" t="s">
        <v>703</v>
      </c>
      <c r="B109" s="92" t="s">
        <v>796</v>
      </c>
      <c r="C109" s="7">
        <v>4778.78</v>
      </c>
      <c r="D109" s="88">
        <f t="shared" ref="D109:D113" si="18">C109*1.23</f>
        <v>5877.8993999999993</v>
      </c>
      <c r="E109" s="9" t="s">
        <v>2</v>
      </c>
      <c r="F109" s="60">
        <f>VLOOKUP(E109,Tabela1[],3,FALSE)</f>
        <v>0</v>
      </c>
      <c r="G109" s="10">
        <f t="shared" ref="G109:G114" si="19">C109-(C109*F109)</f>
        <v>4778.78</v>
      </c>
      <c r="H109" s="10">
        <f t="shared" si="17"/>
        <v>5877.8993999999993</v>
      </c>
    </row>
    <row r="110" spans="1:9" outlineLevel="1">
      <c r="A110" s="17" t="s">
        <v>704</v>
      </c>
      <c r="B110" s="92" t="s">
        <v>797</v>
      </c>
      <c r="C110" s="7">
        <v>4949.51</v>
      </c>
      <c r="D110" s="88">
        <f>C110*1.23</f>
        <v>6087.8973000000005</v>
      </c>
      <c r="E110" s="9" t="s">
        <v>2</v>
      </c>
      <c r="F110" s="60">
        <f>VLOOKUP(E110,Tabela1[],3,FALSE)</f>
        <v>0</v>
      </c>
      <c r="G110" s="10">
        <f t="shared" si="19"/>
        <v>4949.51</v>
      </c>
      <c r="H110" s="10">
        <f t="shared" si="17"/>
        <v>6087.8973000000005</v>
      </c>
    </row>
    <row r="111" spans="1:9" outlineLevel="1">
      <c r="A111" s="17" t="s">
        <v>705</v>
      </c>
      <c r="B111" s="92" t="s">
        <v>798</v>
      </c>
      <c r="C111" s="7">
        <v>5120.24</v>
      </c>
      <c r="D111" s="88">
        <f>C111*1.23</f>
        <v>6297.8951999999999</v>
      </c>
      <c r="E111" s="9" t="s">
        <v>2</v>
      </c>
      <c r="F111" s="60">
        <f>VLOOKUP(E111,Tabela1[],3,FALSE)</f>
        <v>0</v>
      </c>
      <c r="G111" s="10">
        <f t="shared" si="19"/>
        <v>5120.24</v>
      </c>
      <c r="H111" s="10">
        <f t="shared" si="17"/>
        <v>6297.8951999999999</v>
      </c>
    </row>
    <row r="112" spans="1:9" outlineLevel="1">
      <c r="A112" s="17" t="s">
        <v>697</v>
      </c>
      <c r="B112" s="92" t="s">
        <v>840</v>
      </c>
      <c r="C112" s="7">
        <v>4736.1000000000004</v>
      </c>
      <c r="D112" s="88">
        <f>C112*1.23</f>
        <v>5825.4030000000002</v>
      </c>
      <c r="E112" s="9" t="s">
        <v>2</v>
      </c>
      <c r="F112" s="60">
        <f>VLOOKUP(E112,Tabela1[],3,FALSE)</f>
        <v>0</v>
      </c>
      <c r="G112" s="10">
        <f t="shared" si="19"/>
        <v>4736.1000000000004</v>
      </c>
      <c r="H112" s="10">
        <f t="shared" si="17"/>
        <v>5825.4030000000002</v>
      </c>
    </row>
    <row r="113" spans="1:8" outlineLevel="1">
      <c r="A113" s="17" t="s">
        <v>698</v>
      </c>
      <c r="B113" s="92" t="s">
        <v>841</v>
      </c>
      <c r="C113" s="7">
        <v>4864.1499999999996</v>
      </c>
      <c r="D113" s="88">
        <f t="shared" si="18"/>
        <v>5982.9044999999996</v>
      </c>
      <c r="E113" s="9" t="s">
        <v>2</v>
      </c>
      <c r="F113" s="60">
        <f>VLOOKUP(E113,Tabela1[],3,FALSE)</f>
        <v>0</v>
      </c>
      <c r="G113" s="10">
        <f t="shared" si="19"/>
        <v>4864.1499999999996</v>
      </c>
      <c r="H113" s="10">
        <f t="shared" si="17"/>
        <v>5982.9044999999996</v>
      </c>
    </row>
    <row r="114" spans="1:8" outlineLevel="1">
      <c r="A114" s="17" t="s">
        <v>699</v>
      </c>
      <c r="B114" s="92" t="s">
        <v>842</v>
      </c>
      <c r="C114" s="7">
        <v>4992.1899999999996</v>
      </c>
      <c r="D114" s="88">
        <f>C114*1.23</f>
        <v>6140.3936999999996</v>
      </c>
      <c r="E114" s="9" t="s">
        <v>2</v>
      </c>
      <c r="F114" s="60">
        <f>VLOOKUP(E114,Tabela1[],3,FALSE)</f>
        <v>0</v>
      </c>
      <c r="G114" s="10">
        <f t="shared" si="19"/>
        <v>4992.1899999999996</v>
      </c>
      <c r="H114" s="10">
        <f t="shared" si="17"/>
        <v>6140.3936999999996</v>
      </c>
    </row>
    <row r="115" spans="1:8" outlineLevel="1">
      <c r="A115" s="82"/>
      <c r="B115" s="82"/>
      <c r="C115" s="7"/>
      <c r="D115" s="82"/>
      <c r="E115" s="9"/>
      <c r="F115" s="60"/>
      <c r="G115" s="10"/>
      <c r="H115" s="10"/>
    </row>
    <row r="116" spans="1:8" outlineLevel="1">
      <c r="A116" s="17" t="s">
        <v>706</v>
      </c>
      <c r="B116" s="92" t="s">
        <v>799</v>
      </c>
      <c r="C116" s="7">
        <v>5803.17</v>
      </c>
      <c r="D116" s="88">
        <f>C116*1.23</f>
        <v>7137.8990999999996</v>
      </c>
      <c r="E116" s="9" t="s">
        <v>2</v>
      </c>
      <c r="F116" s="60">
        <f>VLOOKUP(E116,Tabela1[],3,FALSE)</f>
        <v>0</v>
      </c>
      <c r="G116" s="10">
        <f>C116-(C116*F116)</f>
        <v>5803.17</v>
      </c>
      <c r="H116" s="10">
        <f t="shared" ref="H116" si="20">G116*1.23</f>
        <v>7137.8990999999996</v>
      </c>
    </row>
    <row r="117" spans="1:8" outlineLevel="1">
      <c r="A117" s="17" t="s">
        <v>707</v>
      </c>
      <c r="B117" s="92" t="s">
        <v>800</v>
      </c>
      <c r="C117" s="7">
        <v>5973.9</v>
      </c>
      <c r="D117" s="88">
        <f>C117*1.23</f>
        <v>7347.896999999999</v>
      </c>
      <c r="E117" s="9" t="s">
        <v>2</v>
      </c>
      <c r="F117" s="60">
        <f>VLOOKUP(E117,Tabela1[],3,FALSE)</f>
        <v>0</v>
      </c>
      <c r="G117" s="10">
        <f>C117-(C117*F117)</f>
        <v>5973.9</v>
      </c>
      <c r="H117" s="10">
        <f t="shared" ref="H117" si="21">G117*1.23</f>
        <v>7347.896999999999</v>
      </c>
    </row>
    <row r="118" spans="1:8" outlineLevel="1">
      <c r="A118" s="17" t="s">
        <v>1060</v>
      </c>
      <c r="B118" s="92" t="s">
        <v>843</v>
      </c>
      <c r="C118" s="7">
        <v>5717.81</v>
      </c>
      <c r="D118" s="88">
        <f t="shared" ref="D118:D119" si="22">C118*1.23</f>
        <v>7032.9063000000006</v>
      </c>
      <c r="E118" s="9" t="s">
        <v>2</v>
      </c>
      <c r="F118" s="60">
        <f>VLOOKUP(E118,Tabela1[],3,FALSE)</f>
        <v>0</v>
      </c>
      <c r="G118" s="10">
        <f>C118-(C118*F118)</f>
        <v>5717.81</v>
      </c>
      <c r="H118" s="10">
        <f t="shared" ref="H118:H119" si="23">G118*1.23</f>
        <v>7032.9063000000006</v>
      </c>
    </row>
    <row r="119" spans="1:8" outlineLevel="1">
      <c r="A119" s="17" t="s">
        <v>1061</v>
      </c>
      <c r="B119" s="92" t="s">
        <v>844</v>
      </c>
      <c r="C119" s="7">
        <v>5845.85</v>
      </c>
      <c r="D119" s="88">
        <f t="shared" si="22"/>
        <v>7190.3955000000005</v>
      </c>
      <c r="E119" s="9" t="s">
        <v>2</v>
      </c>
      <c r="F119" s="60">
        <f>VLOOKUP(E119,Tabela1[],3,FALSE)</f>
        <v>0</v>
      </c>
      <c r="G119" s="10">
        <f>C119-(C119*F119)</f>
        <v>5845.85</v>
      </c>
      <c r="H119" s="10">
        <f t="shared" si="23"/>
        <v>7190.3955000000005</v>
      </c>
    </row>
    <row r="120" spans="1:8">
      <c r="A120"/>
      <c r="B120"/>
      <c r="C120"/>
      <c r="D120"/>
      <c r="E120"/>
      <c r="F120" s="60"/>
      <c r="G120"/>
      <c r="H120"/>
    </row>
    <row r="121" spans="1:8">
      <c r="A121" s="116" t="s">
        <v>68</v>
      </c>
      <c r="B121" s="116"/>
      <c r="C121" s="116"/>
      <c r="D121" s="116"/>
      <c r="E121" s="116"/>
      <c r="F121" s="116"/>
      <c r="G121" s="116"/>
      <c r="H121" s="116"/>
    </row>
    <row r="122" spans="1:8" outlineLevel="1">
      <c r="A122" s="75"/>
      <c r="B122" s="75"/>
      <c r="C122" s="75"/>
      <c r="D122" s="75"/>
      <c r="E122" s="75"/>
      <c r="F122" s="60"/>
      <c r="G122"/>
      <c r="H122"/>
    </row>
    <row r="123" spans="1:8" outlineLevel="1">
      <c r="A123" s="9" t="s">
        <v>69</v>
      </c>
      <c r="B123" s="92" t="s">
        <v>845</v>
      </c>
      <c r="C123" s="7">
        <v>1055.2850000000001</v>
      </c>
      <c r="D123" s="88">
        <f t="shared" ref="D123:D141" si="24">C123*1.23</f>
        <v>1298.00055</v>
      </c>
      <c r="E123" s="9" t="s">
        <v>4</v>
      </c>
      <c r="F123" s="60">
        <f>VLOOKUP(E123,Tabela1[],3,FALSE)</f>
        <v>0</v>
      </c>
      <c r="G123" s="10">
        <f>C123-(C123*F123)</f>
        <v>1055.2850000000001</v>
      </c>
      <c r="H123" s="10">
        <f t="shared" ref="H123:H141" si="25">G123*1.23</f>
        <v>1298.00055</v>
      </c>
    </row>
    <row r="124" spans="1:8" outlineLevel="1">
      <c r="A124" s="9" t="s">
        <v>70</v>
      </c>
      <c r="B124" s="92" t="s">
        <v>846</v>
      </c>
      <c r="C124" s="7">
        <v>1136.585</v>
      </c>
      <c r="D124" s="88">
        <f t="shared" si="24"/>
        <v>1397.99955</v>
      </c>
      <c r="E124" s="9" t="s">
        <v>4</v>
      </c>
      <c r="F124" s="60">
        <f>VLOOKUP(E124,Tabela1[],3,FALSE)</f>
        <v>0</v>
      </c>
      <c r="G124" s="10">
        <f>C124-(C124*F124)</f>
        <v>1136.585</v>
      </c>
      <c r="H124" s="10">
        <f t="shared" si="25"/>
        <v>1397.99955</v>
      </c>
    </row>
    <row r="125" spans="1:8" outlineLevel="1">
      <c r="A125" s="9" t="s">
        <v>71</v>
      </c>
      <c r="B125" s="92" t="s">
        <v>847</v>
      </c>
      <c r="C125" s="7">
        <v>1217.8900000000001</v>
      </c>
      <c r="D125" s="88">
        <f t="shared" si="24"/>
        <v>1498.0047000000002</v>
      </c>
      <c r="E125" s="9" t="s">
        <v>4</v>
      </c>
      <c r="F125" s="60">
        <f>VLOOKUP(E125,Tabela1[],3,FALSE)</f>
        <v>0</v>
      </c>
      <c r="G125" s="10">
        <f>C125-(C125*F125)</f>
        <v>1217.8900000000001</v>
      </c>
      <c r="H125" s="10">
        <f t="shared" si="25"/>
        <v>1498.0047000000002</v>
      </c>
    </row>
    <row r="126" spans="1:8" outlineLevel="1">
      <c r="A126" s="75"/>
      <c r="B126" s="75"/>
      <c r="C126" s="7"/>
      <c r="D126" s="88"/>
      <c r="E126" s="75"/>
      <c r="F126" s="60"/>
      <c r="G126" s="10"/>
      <c r="H126" s="10"/>
    </row>
    <row r="127" spans="1:8" outlineLevel="1">
      <c r="A127" s="9" t="s">
        <v>72</v>
      </c>
      <c r="B127" s="92" t="s">
        <v>848</v>
      </c>
      <c r="C127" s="7">
        <v>1461.79</v>
      </c>
      <c r="D127" s="88">
        <f t="shared" si="24"/>
        <v>1798.0017</v>
      </c>
      <c r="E127" s="9" t="s">
        <v>4</v>
      </c>
      <c r="F127" s="60">
        <f>VLOOKUP(E127,Tabela1[],3,FALSE)</f>
        <v>0</v>
      </c>
      <c r="G127" s="10">
        <f>C127-(C127*F127)</f>
        <v>1461.79</v>
      </c>
      <c r="H127" s="10">
        <f t="shared" si="25"/>
        <v>1798.0017</v>
      </c>
    </row>
    <row r="128" spans="1:8" outlineLevel="1">
      <c r="A128" s="9" t="s">
        <v>73</v>
      </c>
      <c r="B128" s="92" t="s">
        <v>849</v>
      </c>
      <c r="C128" s="7">
        <v>1543.09</v>
      </c>
      <c r="D128" s="88">
        <f t="shared" si="24"/>
        <v>1898.0006999999998</v>
      </c>
      <c r="E128" s="9" t="s">
        <v>4</v>
      </c>
      <c r="F128" s="60">
        <f>VLOOKUP(E128,Tabela1[],3,FALSE)</f>
        <v>0</v>
      </c>
      <c r="G128" s="10">
        <f>C128-(C128*F128)</f>
        <v>1543.09</v>
      </c>
      <c r="H128" s="10">
        <f t="shared" si="25"/>
        <v>1898.0006999999998</v>
      </c>
    </row>
    <row r="129" spans="1:8" outlineLevel="1">
      <c r="A129" s="9" t="s">
        <v>74</v>
      </c>
      <c r="B129" s="92" t="s">
        <v>850</v>
      </c>
      <c r="C129" s="7">
        <v>1624.39</v>
      </c>
      <c r="D129" s="88">
        <f t="shared" si="24"/>
        <v>1997.9997000000001</v>
      </c>
      <c r="E129" s="9" t="s">
        <v>4</v>
      </c>
      <c r="F129" s="60">
        <f>VLOOKUP(E129,Tabela1[],3,FALSE)</f>
        <v>0</v>
      </c>
      <c r="G129" s="10">
        <f>C129-(C129*F129)</f>
        <v>1624.39</v>
      </c>
      <c r="H129" s="10">
        <f t="shared" si="25"/>
        <v>1997.9997000000001</v>
      </c>
    </row>
    <row r="130" spans="1:8" outlineLevel="1">
      <c r="A130" s="75"/>
      <c r="B130" s="75"/>
      <c r="C130" s="75"/>
      <c r="D130" s="102"/>
      <c r="E130" s="75"/>
      <c r="F130" s="60"/>
      <c r="G130" s="10"/>
      <c r="H130" s="10"/>
    </row>
    <row r="131" spans="1:8" outlineLevel="1">
      <c r="A131" s="9" t="s">
        <v>733</v>
      </c>
      <c r="B131" s="92" t="s">
        <v>737</v>
      </c>
      <c r="C131" s="7">
        <v>681.22</v>
      </c>
      <c r="D131" s="88">
        <f t="shared" ref="D131:D134" si="26">C131*1.23</f>
        <v>837.90060000000005</v>
      </c>
      <c r="E131" s="9" t="s">
        <v>4</v>
      </c>
      <c r="F131" s="60">
        <f>VLOOKUP(E131,Tabela1[],3,FALSE)</f>
        <v>0</v>
      </c>
      <c r="G131" s="10">
        <f>C131-(C131*F131)</f>
        <v>681.22</v>
      </c>
      <c r="H131" s="10">
        <f t="shared" ref="H131:H134" si="27">G131*1.23</f>
        <v>837.90060000000005</v>
      </c>
    </row>
    <row r="132" spans="1:8" outlineLevel="1">
      <c r="A132" s="9" t="s">
        <v>734</v>
      </c>
      <c r="B132" s="92" t="s">
        <v>738</v>
      </c>
      <c r="C132" s="7">
        <v>723.9</v>
      </c>
      <c r="D132" s="88">
        <f t="shared" si="26"/>
        <v>890.39699999999993</v>
      </c>
      <c r="E132" s="9" t="s">
        <v>4</v>
      </c>
      <c r="F132" s="60">
        <f>VLOOKUP(E132,Tabela1[],3,FALSE)</f>
        <v>0</v>
      </c>
      <c r="G132" s="10">
        <f>C132-(C132*F132)</f>
        <v>723.9</v>
      </c>
      <c r="H132" s="10">
        <f t="shared" si="27"/>
        <v>890.39699999999993</v>
      </c>
    </row>
    <row r="133" spans="1:8" outlineLevel="1">
      <c r="A133" s="9" t="s">
        <v>735</v>
      </c>
      <c r="B133" s="92" t="s">
        <v>739</v>
      </c>
      <c r="C133" s="7">
        <v>766.58</v>
      </c>
      <c r="D133" s="88">
        <f t="shared" si="26"/>
        <v>942.89340000000004</v>
      </c>
      <c r="E133" s="9" t="s">
        <v>4</v>
      </c>
      <c r="F133" s="60">
        <f>VLOOKUP(E133,Tabela1[],3,FALSE)</f>
        <v>0</v>
      </c>
      <c r="G133" s="10">
        <f>C133-(C133*F133)</f>
        <v>766.58</v>
      </c>
      <c r="H133" s="10">
        <f t="shared" si="27"/>
        <v>942.89340000000004</v>
      </c>
    </row>
    <row r="134" spans="1:8" outlineLevel="1">
      <c r="A134" s="9" t="s">
        <v>736</v>
      </c>
      <c r="B134" s="92" t="s">
        <v>740</v>
      </c>
      <c r="C134" s="7">
        <v>809.27</v>
      </c>
      <c r="D134" s="88">
        <f t="shared" si="26"/>
        <v>995.40210000000002</v>
      </c>
      <c r="E134" s="9" t="s">
        <v>4</v>
      </c>
      <c r="F134" s="60">
        <f>VLOOKUP(E134,Tabela1[],3,FALSE)</f>
        <v>0</v>
      </c>
      <c r="G134" s="10">
        <f>C134-(C134*F134)</f>
        <v>809.27</v>
      </c>
      <c r="H134" s="10">
        <f t="shared" si="27"/>
        <v>995.40210000000002</v>
      </c>
    </row>
    <row r="135" spans="1:8" outlineLevel="1">
      <c r="A135" s="75"/>
      <c r="B135" s="75"/>
      <c r="C135" s="75"/>
      <c r="D135" s="102"/>
      <c r="E135" s="75"/>
      <c r="F135" s="60"/>
      <c r="G135" s="10"/>
      <c r="H135" s="10"/>
    </row>
    <row r="136" spans="1:8" outlineLevel="1">
      <c r="A136" s="17" t="s">
        <v>75</v>
      </c>
      <c r="B136" s="92" t="s">
        <v>851</v>
      </c>
      <c r="C136" s="7">
        <v>595.85</v>
      </c>
      <c r="D136" s="88">
        <f t="shared" si="24"/>
        <v>732.89549999999997</v>
      </c>
      <c r="E136" s="9" t="s">
        <v>4</v>
      </c>
      <c r="F136" s="60">
        <f>VLOOKUP(E136,Tabela1[],3,FALSE)</f>
        <v>0</v>
      </c>
      <c r="G136" s="10">
        <f>C136-(C136*F136)</f>
        <v>595.85</v>
      </c>
      <c r="H136" s="10">
        <f t="shared" si="25"/>
        <v>732.89549999999997</v>
      </c>
    </row>
    <row r="137" spans="1:8" outlineLevel="1">
      <c r="A137" s="9" t="s">
        <v>76</v>
      </c>
      <c r="B137" s="92" t="s">
        <v>852</v>
      </c>
      <c r="C137" s="7">
        <v>638.54</v>
      </c>
      <c r="D137" s="88">
        <f t="shared" si="24"/>
        <v>785.40419999999995</v>
      </c>
      <c r="E137" s="9" t="s">
        <v>4</v>
      </c>
      <c r="F137" s="60">
        <f>VLOOKUP(E137,Tabela1[],3,FALSE)</f>
        <v>0</v>
      </c>
      <c r="G137" s="10">
        <f>C137-(C137*F137)</f>
        <v>638.54</v>
      </c>
      <c r="H137" s="10">
        <f t="shared" si="25"/>
        <v>785.40419999999995</v>
      </c>
    </row>
    <row r="138" spans="1:8" outlineLevel="1">
      <c r="A138" s="9" t="s">
        <v>77</v>
      </c>
      <c r="B138" s="92" t="s">
        <v>853</v>
      </c>
      <c r="C138" s="7">
        <v>681.22</v>
      </c>
      <c r="D138" s="88">
        <f t="shared" si="24"/>
        <v>837.90060000000005</v>
      </c>
      <c r="E138" s="9" t="s">
        <v>4</v>
      </c>
      <c r="F138" s="60">
        <f>VLOOKUP(E138,Tabela1[],3,FALSE)</f>
        <v>0</v>
      </c>
      <c r="G138" s="10">
        <f>C138-(C138*F138)</f>
        <v>681.22</v>
      </c>
      <c r="H138" s="10">
        <f t="shared" si="25"/>
        <v>837.90060000000005</v>
      </c>
    </row>
    <row r="139" spans="1:8" outlineLevel="1">
      <c r="A139" s="9" t="s">
        <v>78</v>
      </c>
      <c r="B139" s="92" t="s">
        <v>854</v>
      </c>
      <c r="C139" s="7">
        <v>723.9</v>
      </c>
      <c r="D139" s="88">
        <f t="shared" si="24"/>
        <v>890.39699999999993</v>
      </c>
      <c r="E139" s="9" t="s">
        <v>4</v>
      </c>
      <c r="F139" s="60">
        <f>VLOOKUP(E139,Tabela1[],3,FALSE)</f>
        <v>0</v>
      </c>
      <c r="G139" s="10">
        <f>C139-(C139*F139)</f>
        <v>723.9</v>
      </c>
      <c r="H139" s="10">
        <f t="shared" si="25"/>
        <v>890.39699999999993</v>
      </c>
    </row>
    <row r="140" spans="1:8" outlineLevel="1">
      <c r="A140" s="75"/>
      <c r="B140" s="75"/>
      <c r="C140" s="7"/>
      <c r="D140" s="102"/>
      <c r="E140" s="75"/>
      <c r="F140" s="60"/>
      <c r="G140" s="10"/>
      <c r="H140" s="10"/>
    </row>
    <row r="141" spans="1:8" outlineLevel="1">
      <c r="A141" s="9" t="s">
        <v>79</v>
      </c>
      <c r="B141" s="92" t="s">
        <v>855</v>
      </c>
      <c r="C141" s="7">
        <v>242.28</v>
      </c>
      <c r="D141" s="88">
        <f t="shared" si="24"/>
        <v>298.00439999999998</v>
      </c>
      <c r="E141" s="9" t="s">
        <v>4</v>
      </c>
      <c r="F141" s="112">
        <f>VLOOKUP(E141,Tabela1[],3,FALSE)</f>
        <v>0</v>
      </c>
      <c r="G141" s="102">
        <f>C141-(C141*F141)</f>
        <v>242.28</v>
      </c>
      <c r="H141" s="102">
        <f t="shared" si="25"/>
        <v>298.00439999999998</v>
      </c>
    </row>
    <row r="142" spans="1:8">
      <c r="A142" s="75"/>
      <c r="B142" s="75"/>
      <c r="C142" s="75"/>
      <c r="D142" s="75"/>
      <c r="E142" s="75"/>
      <c r="F142" s="60"/>
      <c r="G142"/>
      <c r="H142"/>
    </row>
    <row r="143" spans="1:8">
      <c r="A143" s="116" t="s">
        <v>80</v>
      </c>
      <c r="B143" s="116"/>
      <c r="C143" s="116"/>
      <c r="D143" s="116"/>
      <c r="E143" s="116"/>
      <c r="F143" s="116"/>
      <c r="G143" s="116"/>
      <c r="H143" s="116"/>
    </row>
    <row r="144" spans="1:8" outlineLevel="1">
      <c r="A144" s="75"/>
      <c r="B144" s="75"/>
      <c r="C144" s="75"/>
      <c r="D144" s="75"/>
      <c r="E144" s="75"/>
      <c r="F144" s="60"/>
      <c r="G144"/>
      <c r="H144"/>
    </row>
    <row r="145" spans="1:8" outlineLevel="1">
      <c r="A145" s="17" t="s">
        <v>81</v>
      </c>
      <c r="B145" s="92" t="s">
        <v>856</v>
      </c>
      <c r="C145" s="7">
        <v>315.45</v>
      </c>
      <c r="D145" s="88">
        <f t="shared" ref="D145:D146" si="28">C145*1.23</f>
        <v>388.00349999999997</v>
      </c>
      <c r="E145" s="9" t="s">
        <v>4</v>
      </c>
      <c r="F145" s="60">
        <f>VLOOKUP(E145,Tabela1[],3,FALSE)</f>
        <v>0</v>
      </c>
      <c r="G145" s="10">
        <f>C145-(C145*F145)</f>
        <v>315.45</v>
      </c>
      <c r="H145" s="10">
        <f t="shared" ref="H145:H162" si="29">G145*1.23</f>
        <v>388.00349999999997</v>
      </c>
    </row>
    <row r="146" spans="1:8" outlineLevel="1">
      <c r="A146" s="9" t="s">
        <v>82</v>
      </c>
      <c r="B146" s="92" t="s">
        <v>857</v>
      </c>
      <c r="C146" s="7">
        <v>315.45</v>
      </c>
      <c r="D146" s="88">
        <f t="shared" si="28"/>
        <v>388.00349999999997</v>
      </c>
      <c r="E146" s="9" t="s">
        <v>4</v>
      </c>
      <c r="F146" s="60">
        <f>VLOOKUP(E146,Tabela1[],3,FALSE)</f>
        <v>0</v>
      </c>
      <c r="G146" s="10">
        <f>C146-(C146*F146)</f>
        <v>315.45</v>
      </c>
      <c r="H146" s="10">
        <f t="shared" si="29"/>
        <v>388.00349999999997</v>
      </c>
    </row>
    <row r="147" spans="1:8" outlineLevel="1">
      <c r="A147" s="9"/>
      <c r="B147" s="92"/>
      <c r="C147" s="7"/>
      <c r="D147" s="88"/>
      <c r="E147" s="9"/>
      <c r="F147" s="60"/>
      <c r="G147" s="10"/>
      <c r="H147" s="10"/>
    </row>
    <row r="148" spans="1:8" outlineLevel="1">
      <c r="A148" s="9" t="s">
        <v>741</v>
      </c>
      <c r="B148" s="92" t="s">
        <v>744</v>
      </c>
      <c r="C148" s="7">
        <v>437.4</v>
      </c>
      <c r="D148" s="88">
        <f>C148*1.23</f>
        <v>538.00199999999995</v>
      </c>
      <c r="E148" s="9" t="s">
        <v>6</v>
      </c>
      <c r="F148" s="60">
        <f>VLOOKUP(E148,Tabela1[],3,FALSE)</f>
        <v>0</v>
      </c>
      <c r="G148" s="10">
        <f>C148-(C148*F148)</f>
        <v>437.4</v>
      </c>
      <c r="H148" s="10">
        <f t="shared" ref="H148:H152" si="30">G148*1.23</f>
        <v>538.00199999999995</v>
      </c>
    </row>
    <row r="149" spans="1:8" outlineLevel="1">
      <c r="A149" s="9" t="s">
        <v>742</v>
      </c>
      <c r="B149" s="92" t="s">
        <v>745</v>
      </c>
      <c r="C149" s="7">
        <v>437.4</v>
      </c>
      <c r="D149" s="88">
        <f>C149*1.23</f>
        <v>538.00199999999995</v>
      </c>
      <c r="E149" s="9" t="s">
        <v>6</v>
      </c>
      <c r="F149" s="60">
        <f>VLOOKUP(E149,Tabela1[],3,FALSE)</f>
        <v>0</v>
      </c>
      <c r="G149" s="10">
        <f>C149-(C149*F149)</f>
        <v>437.4</v>
      </c>
      <c r="H149" s="10">
        <f t="shared" si="30"/>
        <v>538.00199999999995</v>
      </c>
    </row>
    <row r="150" spans="1:8" outlineLevel="1">
      <c r="A150" s="82"/>
      <c r="B150" s="82"/>
      <c r="C150" s="82"/>
      <c r="D150" s="82"/>
      <c r="E150" s="82"/>
      <c r="F150" s="60"/>
      <c r="G150" s="10"/>
      <c r="H150" s="10"/>
    </row>
    <row r="151" spans="1:8" outlineLevel="1">
      <c r="A151" s="9" t="s">
        <v>720</v>
      </c>
      <c r="B151" s="92" t="s">
        <v>801</v>
      </c>
      <c r="C151" s="7">
        <v>144.71</v>
      </c>
      <c r="D151" s="88">
        <f>C151*1.23</f>
        <v>177.9933</v>
      </c>
      <c r="E151" s="9" t="s">
        <v>6</v>
      </c>
      <c r="F151" s="60">
        <f>VLOOKUP(E151,Tabela1[],3,FALSE)</f>
        <v>0</v>
      </c>
      <c r="G151" s="10">
        <f>C151-(C151*F151)</f>
        <v>144.71</v>
      </c>
      <c r="H151" s="10">
        <f t="shared" si="30"/>
        <v>177.9933</v>
      </c>
    </row>
    <row r="152" spans="1:8" outlineLevel="1">
      <c r="A152" s="9" t="s">
        <v>743</v>
      </c>
      <c r="B152" s="92" t="s">
        <v>802</v>
      </c>
      <c r="C152" s="7">
        <v>104.65</v>
      </c>
      <c r="D152" s="88">
        <f t="shared" ref="D152" si="31">C152*1.23</f>
        <v>128.71950000000001</v>
      </c>
      <c r="E152" s="9" t="s">
        <v>4</v>
      </c>
      <c r="F152" s="60">
        <f>VLOOKUP(E152,Tabela1[],3,FALSE)</f>
        <v>0</v>
      </c>
      <c r="G152" s="10">
        <f>C152-(C152*F152)</f>
        <v>104.65</v>
      </c>
      <c r="H152" s="10">
        <f t="shared" si="30"/>
        <v>128.71950000000001</v>
      </c>
    </row>
    <row r="153" spans="1:8" outlineLevel="1">
      <c r="A153" s="9"/>
      <c r="B153" s="92"/>
      <c r="C153" s="7"/>
      <c r="D153" s="88"/>
      <c r="E153" s="9"/>
      <c r="F153" s="77"/>
      <c r="G153" s="10"/>
      <c r="H153" s="10"/>
    </row>
    <row r="154" spans="1:8" outlineLevel="1">
      <c r="A154" s="17" t="s">
        <v>83</v>
      </c>
      <c r="B154" s="92" t="s">
        <v>858</v>
      </c>
      <c r="C154" s="7">
        <v>145.91</v>
      </c>
      <c r="D154" s="88">
        <f t="shared" ref="D154:D162" si="32">C154*1.23</f>
        <v>179.4693</v>
      </c>
      <c r="E154" s="9" t="s">
        <v>7</v>
      </c>
      <c r="F154" s="60">
        <f>VLOOKUP(E154,Tabela1[],3,FALSE)</f>
        <v>0</v>
      </c>
      <c r="G154" s="10">
        <f>C154-(C154*F154)</f>
        <v>145.91</v>
      </c>
      <c r="H154" s="10">
        <f t="shared" si="29"/>
        <v>179.4693</v>
      </c>
    </row>
    <row r="155" spans="1:8" outlineLevel="1">
      <c r="A155" s="17" t="s">
        <v>85</v>
      </c>
      <c r="B155" s="92" t="s">
        <v>860</v>
      </c>
      <c r="C155" s="7">
        <v>145.91</v>
      </c>
      <c r="D155" s="88">
        <f>C155*1.23</f>
        <v>179.4693</v>
      </c>
      <c r="E155" s="9" t="s">
        <v>7</v>
      </c>
      <c r="F155" s="60">
        <f>VLOOKUP(E155,Tabela1[],3,FALSE)</f>
        <v>0</v>
      </c>
      <c r="G155" s="10">
        <f>C155-(C155*F155)</f>
        <v>145.91</v>
      </c>
      <c r="H155" s="10">
        <f>G155*1.23</f>
        <v>179.4693</v>
      </c>
    </row>
    <row r="156" spans="1:8" outlineLevel="1">
      <c r="A156" s="9" t="s">
        <v>84</v>
      </c>
      <c r="B156" s="92" t="s">
        <v>859</v>
      </c>
      <c r="C156" s="7">
        <v>274.8</v>
      </c>
      <c r="D156" s="88">
        <f t="shared" si="32"/>
        <v>338.00400000000002</v>
      </c>
      <c r="E156" s="9" t="s">
        <v>7</v>
      </c>
      <c r="F156" s="60">
        <f>VLOOKUP(E156,Tabela1[],3,FALSE)</f>
        <v>0</v>
      </c>
      <c r="G156" s="10">
        <f>C156-(C156*F156)</f>
        <v>274.8</v>
      </c>
      <c r="H156" s="10">
        <f t="shared" si="29"/>
        <v>338.00400000000002</v>
      </c>
    </row>
    <row r="157" spans="1:8" outlineLevel="1">
      <c r="A157" s="9" t="s">
        <v>86</v>
      </c>
      <c r="B157" s="92" t="s">
        <v>861</v>
      </c>
      <c r="C157" s="7">
        <v>274.8</v>
      </c>
      <c r="D157" s="88">
        <f t="shared" si="32"/>
        <v>338.00400000000002</v>
      </c>
      <c r="E157" s="9" t="s">
        <v>7</v>
      </c>
      <c r="F157" s="60">
        <f>VLOOKUP(E157,Tabela1[],3,FALSE)</f>
        <v>0</v>
      </c>
      <c r="G157" s="10">
        <f>C157-(C157*F157)</f>
        <v>274.8</v>
      </c>
      <c r="H157" s="10">
        <f t="shared" si="29"/>
        <v>338.00400000000002</v>
      </c>
    </row>
    <row r="158" spans="1:8" outlineLevel="1">
      <c r="A158" s="75"/>
      <c r="B158" s="75"/>
      <c r="C158" s="75"/>
      <c r="D158" s="102"/>
      <c r="E158" s="75"/>
      <c r="F158" s="60"/>
      <c r="G158" s="10"/>
      <c r="H158" s="10"/>
    </row>
    <row r="159" spans="1:8" outlineLevel="1">
      <c r="A159" s="17" t="s">
        <v>87</v>
      </c>
      <c r="B159" s="92" t="s">
        <v>862</v>
      </c>
      <c r="C159" s="7">
        <v>526.83000000000004</v>
      </c>
      <c r="D159" s="88">
        <f t="shared" si="32"/>
        <v>648.0009</v>
      </c>
      <c r="E159" s="9" t="s">
        <v>7</v>
      </c>
      <c r="F159" s="60">
        <f>VLOOKUP(E159,Tabela1[],3,FALSE)</f>
        <v>0</v>
      </c>
      <c r="G159" s="10">
        <f>C159-(C159*F159)</f>
        <v>526.83000000000004</v>
      </c>
      <c r="H159" s="10">
        <f t="shared" si="29"/>
        <v>648.0009</v>
      </c>
    </row>
    <row r="160" spans="1:8" outlineLevel="1">
      <c r="A160" s="9" t="s">
        <v>88</v>
      </c>
      <c r="B160" s="92" t="s">
        <v>863</v>
      </c>
      <c r="C160" s="7">
        <v>591.87</v>
      </c>
      <c r="D160" s="88">
        <f t="shared" si="32"/>
        <v>728.00009999999997</v>
      </c>
      <c r="E160" s="9" t="s">
        <v>7</v>
      </c>
      <c r="F160" s="60">
        <f>VLOOKUP(E160,Tabela1[],3,FALSE)</f>
        <v>0</v>
      </c>
      <c r="G160" s="10">
        <f>C160-(C160*F160)</f>
        <v>591.87</v>
      </c>
      <c r="H160" s="10">
        <f t="shared" si="29"/>
        <v>728.00009999999997</v>
      </c>
    </row>
    <row r="161" spans="1:8" outlineLevel="1">
      <c r="A161" s="17" t="s">
        <v>89</v>
      </c>
      <c r="B161" s="92" t="s">
        <v>864</v>
      </c>
      <c r="C161" s="7">
        <v>116.42</v>
      </c>
      <c r="D161" s="88">
        <f t="shared" si="32"/>
        <v>143.19659999999999</v>
      </c>
      <c r="E161" s="9" t="s">
        <v>7</v>
      </c>
      <c r="F161" s="60">
        <f>VLOOKUP(E161,Tabela1[],3,FALSE)</f>
        <v>0</v>
      </c>
      <c r="G161" s="10">
        <f>C161-(C161*F161)</f>
        <v>116.42</v>
      </c>
      <c r="H161" s="10">
        <f t="shared" si="29"/>
        <v>143.19659999999999</v>
      </c>
    </row>
    <row r="162" spans="1:8" outlineLevel="1">
      <c r="A162" s="17" t="s">
        <v>90</v>
      </c>
      <c r="B162" s="92" t="s">
        <v>865</v>
      </c>
      <c r="C162" s="7">
        <v>62.98</v>
      </c>
      <c r="D162" s="88">
        <f t="shared" si="32"/>
        <v>77.465399999999988</v>
      </c>
      <c r="E162" s="9" t="s">
        <v>4</v>
      </c>
      <c r="F162" s="60">
        <f>VLOOKUP(E162,Tabela1[],3,FALSE)</f>
        <v>0</v>
      </c>
      <c r="G162" s="10">
        <f>C162-(C162*F162)</f>
        <v>62.98</v>
      </c>
      <c r="H162" s="10">
        <f t="shared" si="29"/>
        <v>77.465399999999988</v>
      </c>
    </row>
    <row r="163" spans="1:8">
      <c r="A163" s="75"/>
      <c r="B163" s="75"/>
      <c r="C163" s="75"/>
      <c r="D163" s="75"/>
      <c r="E163" s="75"/>
      <c r="F163" s="60"/>
      <c r="G163"/>
      <c r="H163"/>
    </row>
    <row r="164" spans="1:8">
      <c r="A164" s="116" t="s">
        <v>91</v>
      </c>
      <c r="B164" s="116"/>
      <c r="C164" s="116"/>
      <c r="D164" s="116"/>
      <c r="E164" s="116"/>
      <c r="F164" s="116"/>
      <c r="G164" s="116"/>
      <c r="H164" s="116"/>
    </row>
    <row r="165" spans="1:8" outlineLevel="1">
      <c r="A165"/>
      <c r="B165"/>
      <c r="C165"/>
      <c r="D165"/>
      <c r="E165"/>
      <c r="F165" s="60"/>
      <c r="G165"/>
      <c r="H165"/>
    </row>
    <row r="166" spans="1:8" outlineLevel="1">
      <c r="A166" s="9" t="s">
        <v>92</v>
      </c>
      <c r="B166" s="13" t="s">
        <v>1040</v>
      </c>
      <c r="C166" s="7">
        <v>730.08</v>
      </c>
      <c r="D166" s="32">
        <f t="shared" ref="D166:D197" si="33">C166*1.23</f>
        <v>897.99840000000006</v>
      </c>
      <c r="E166" s="9" t="s">
        <v>4</v>
      </c>
      <c r="F166" s="60">
        <f>VLOOKUP(E166,Tabela1[],3,FALSE)</f>
        <v>0</v>
      </c>
      <c r="G166" s="10">
        <f>C166-(C166*F166)</f>
        <v>730.08</v>
      </c>
      <c r="H166" s="10">
        <f t="shared" ref="H166:H197" si="34">G166*1.23</f>
        <v>897.99840000000006</v>
      </c>
    </row>
    <row r="167" spans="1:8" outlineLevel="1">
      <c r="A167" s="12" t="s">
        <v>93</v>
      </c>
      <c r="B167" s="13" t="s">
        <v>1041</v>
      </c>
      <c r="C167" s="7">
        <v>770.73</v>
      </c>
      <c r="D167" s="32">
        <f t="shared" si="33"/>
        <v>947.99789999999996</v>
      </c>
      <c r="E167" s="9" t="s">
        <v>4</v>
      </c>
      <c r="F167" s="60">
        <f>VLOOKUP(E167,Tabela1[],3,FALSE)</f>
        <v>0</v>
      </c>
      <c r="G167" s="10">
        <f>C167-(C167*F167)</f>
        <v>770.73</v>
      </c>
      <c r="H167" s="10">
        <f t="shared" si="34"/>
        <v>947.99789999999996</v>
      </c>
    </row>
    <row r="168" spans="1:8" outlineLevel="1">
      <c r="A168" s="9" t="s">
        <v>94</v>
      </c>
      <c r="B168" s="13" t="s">
        <v>1042</v>
      </c>
      <c r="C168" s="7">
        <v>811.38</v>
      </c>
      <c r="D168" s="32">
        <f t="shared" si="33"/>
        <v>997.99739999999997</v>
      </c>
      <c r="E168" s="9" t="s">
        <v>4</v>
      </c>
      <c r="F168" s="60">
        <f>VLOOKUP(E168,Tabela1[],3,FALSE)</f>
        <v>0</v>
      </c>
      <c r="G168" s="10">
        <f>C168-(C168*F168)</f>
        <v>811.38</v>
      </c>
      <c r="H168" s="10">
        <f t="shared" si="34"/>
        <v>997.99739999999997</v>
      </c>
    </row>
    <row r="169" spans="1:8" outlineLevel="1">
      <c r="A169"/>
      <c r="B169"/>
      <c r="C169" s="7"/>
      <c r="D169" s="32"/>
      <c r="E169"/>
      <c r="F169" s="60"/>
      <c r="G169" s="10"/>
      <c r="H169" s="10"/>
    </row>
    <row r="170" spans="1:8" outlineLevel="1">
      <c r="A170" s="9" t="s">
        <v>95</v>
      </c>
      <c r="B170" s="13" t="s">
        <v>107</v>
      </c>
      <c r="C170" s="7">
        <v>1055.2840000000001</v>
      </c>
      <c r="D170" s="32">
        <f t="shared" si="33"/>
        <v>1297.9993200000001</v>
      </c>
      <c r="E170" s="9" t="s">
        <v>4</v>
      </c>
      <c r="F170" s="60">
        <f>VLOOKUP(E170,Tabela1[],3,FALSE)</f>
        <v>0</v>
      </c>
      <c r="G170" s="10">
        <f>C170-(C170*F170)</f>
        <v>1055.2840000000001</v>
      </c>
      <c r="H170" s="10">
        <f t="shared" si="34"/>
        <v>1297.9993200000001</v>
      </c>
    </row>
    <row r="171" spans="1:8" outlineLevel="1">
      <c r="A171" s="12" t="s">
        <v>96</v>
      </c>
      <c r="B171" s="13" t="s">
        <v>108</v>
      </c>
      <c r="C171" s="7">
        <v>1095.934</v>
      </c>
      <c r="D171" s="32">
        <f t="shared" si="33"/>
        <v>1347.99882</v>
      </c>
      <c r="E171" s="9" t="s">
        <v>4</v>
      </c>
      <c r="F171" s="60">
        <f>VLOOKUP(E171,Tabela1[],3,FALSE)</f>
        <v>0</v>
      </c>
      <c r="G171" s="10">
        <f>C171-(C171*F171)</f>
        <v>1095.934</v>
      </c>
      <c r="H171" s="10">
        <f t="shared" si="34"/>
        <v>1347.99882</v>
      </c>
    </row>
    <row r="172" spans="1:8" outlineLevel="1">
      <c r="A172" s="9" t="s">
        <v>97</v>
      </c>
      <c r="B172" s="13" t="s">
        <v>109</v>
      </c>
      <c r="C172" s="7">
        <v>1136.585</v>
      </c>
      <c r="D172" s="32">
        <f t="shared" si="33"/>
        <v>1397.99955</v>
      </c>
      <c r="E172" s="9" t="s">
        <v>4</v>
      </c>
      <c r="F172" s="60">
        <f>VLOOKUP(E172,Tabela1[],3,FALSE)</f>
        <v>0</v>
      </c>
      <c r="G172" s="10">
        <f>C172-(C172*F172)</f>
        <v>1136.585</v>
      </c>
      <c r="H172" s="10">
        <f t="shared" si="34"/>
        <v>1397.99955</v>
      </c>
    </row>
    <row r="173" spans="1:8" outlineLevel="1">
      <c r="A173"/>
      <c r="B173"/>
      <c r="C173"/>
      <c r="D173" s="32"/>
      <c r="E173"/>
      <c r="F173" s="60"/>
      <c r="G173" s="10"/>
      <c r="H173" s="10"/>
    </row>
    <row r="174" spans="1:8" ht="15" customHeight="1" outlineLevel="1">
      <c r="A174" s="12" t="s">
        <v>98</v>
      </c>
      <c r="B174" s="15" t="s">
        <v>1024</v>
      </c>
      <c r="C174" s="7">
        <v>1043.01</v>
      </c>
      <c r="D174" s="32">
        <f t="shared" si="33"/>
        <v>1282.9023</v>
      </c>
      <c r="E174" s="14" t="s">
        <v>4</v>
      </c>
      <c r="F174" s="60">
        <f>VLOOKUP(E174,Tabela1[],3,FALSE)</f>
        <v>0</v>
      </c>
      <c r="G174" s="10">
        <f>C174-(C174*F174)</f>
        <v>1043.01</v>
      </c>
      <c r="H174" s="10">
        <f t="shared" si="34"/>
        <v>1282.9023</v>
      </c>
    </row>
    <row r="175" spans="1:8" outlineLevel="1">
      <c r="A175" s="9" t="s">
        <v>99</v>
      </c>
      <c r="B175" s="13" t="s">
        <v>1025</v>
      </c>
      <c r="C175" s="7">
        <v>638.05999999999995</v>
      </c>
      <c r="D175" s="32">
        <f t="shared" si="33"/>
        <v>784.8137999999999</v>
      </c>
      <c r="E175" s="14" t="s">
        <v>4</v>
      </c>
      <c r="F175" s="60">
        <f>VLOOKUP(E175,Tabela1[],3,FALSE)</f>
        <v>0</v>
      </c>
      <c r="G175" s="10">
        <f>C175-(C175*F175)</f>
        <v>638.05999999999995</v>
      </c>
      <c r="H175" s="10">
        <f t="shared" si="34"/>
        <v>784.8137999999999</v>
      </c>
    </row>
    <row r="176" spans="1:8" outlineLevel="1">
      <c r="A176" s="12" t="s">
        <v>100</v>
      </c>
      <c r="B176" s="13" t="s">
        <v>101</v>
      </c>
      <c r="C176" s="7">
        <v>404.94</v>
      </c>
      <c r="D176" s="32">
        <f t="shared" si="33"/>
        <v>498.07619999999997</v>
      </c>
      <c r="E176" s="14" t="s">
        <v>4</v>
      </c>
      <c r="F176" s="60">
        <f>VLOOKUP(E176,Tabela1[],3,FALSE)</f>
        <v>0</v>
      </c>
      <c r="G176" s="10">
        <f>C176-(C176*F176)</f>
        <v>404.94</v>
      </c>
      <c r="H176" s="10">
        <f t="shared" si="34"/>
        <v>498.07619999999997</v>
      </c>
    </row>
    <row r="177" spans="1:8" outlineLevel="1">
      <c r="A177" s="12"/>
      <c r="B177" s="13"/>
      <c r="C177" s="7"/>
      <c r="D177" s="32"/>
      <c r="E177" s="14"/>
      <c r="F177" s="60"/>
      <c r="G177" s="10"/>
      <c r="H177" s="10"/>
    </row>
    <row r="178" spans="1:8" outlineLevel="1">
      <c r="A178" s="17" t="s">
        <v>746</v>
      </c>
      <c r="B178" s="92" t="s">
        <v>750</v>
      </c>
      <c r="C178" s="7">
        <v>425.12</v>
      </c>
      <c r="D178" s="88">
        <f t="shared" ref="D178:D181" si="35">C178*1.23</f>
        <v>522.89760000000001</v>
      </c>
      <c r="E178" s="9" t="s">
        <v>4</v>
      </c>
      <c r="F178" s="60">
        <f>VLOOKUP(E178,Tabela1[],3,FALSE)</f>
        <v>0</v>
      </c>
      <c r="G178" s="10">
        <f>C178-(C178*F178)</f>
        <v>425.12</v>
      </c>
      <c r="H178" s="10">
        <f t="shared" ref="H178:H181" si="36">G178*1.23</f>
        <v>522.89760000000001</v>
      </c>
    </row>
    <row r="179" spans="1:8" outlineLevel="1">
      <c r="A179" s="9" t="s">
        <v>747</v>
      </c>
      <c r="B179" s="92" t="s">
        <v>751</v>
      </c>
      <c r="C179" s="7">
        <v>467.81</v>
      </c>
      <c r="D179" s="88">
        <f t="shared" si="35"/>
        <v>575.40629999999999</v>
      </c>
      <c r="E179" s="9" t="s">
        <v>4</v>
      </c>
      <c r="F179" s="60">
        <f>VLOOKUP(E179,Tabela1[],3,FALSE)</f>
        <v>0</v>
      </c>
      <c r="G179" s="10">
        <f>C179-(C179*F179)</f>
        <v>467.81</v>
      </c>
      <c r="H179" s="10">
        <f t="shared" si="36"/>
        <v>575.40629999999999</v>
      </c>
    </row>
    <row r="180" spans="1:8" outlineLevel="1">
      <c r="A180" s="17" t="s">
        <v>748</v>
      </c>
      <c r="B180" s="92" t="s">
        <v>752</v>
      </c>
      <c r="C180" s="7">
        <v>510.49</v>
      </c>
      <c r="D180" s="88">
        <f t="shared" si="35"/>
        <v>627.90269999999998</v>
      </c>
      <c r="E180" s="9" t="s">
        <v>4</v>
      </c>
      <c r="F180" s="60">
        <f>VLOOKUP(E180,Tabela1[],3,FALSE)</f>
        <v>0</v>
      </c>
      <c r="G180" s="10">
        <f>C180-(C180*F180)</f>
        <v>510.49</v>
      </c>
      <c r="H180" s="10">
        <f t="shared" si="36"/>
        <v>627.90269999999998</v>
      </c>
    </row>
    <row r="181" spans="1:8" outlineLevel="1">
      <c r="A181" s="9" t="s">
        <v>749</v>
      </c>
      <c r="B181" s="92" t="s">
        <v>753</v>
      </c>
      <c r="C181" s="7">
        <v>553.16999999999996</v>
      </c>
      <c r="D181" s="88">
        <f t="shared" si="35"/>
        <v>680.39909999999998</v>
      </c>
      <c r="E181" s="9" t="s">
        <v>4</v>
      </c>
      <c r="F181" s="60">
        <f>VLOOKUP(E181,Tabela1[],3,FALSE)</f>
        <v>0</v>
      </c>
      <c r="G181" s="10">
        <f>C181-(C181*F181)</f>
        <v>553.16999999999996</v>
      </c>
      <c r="H181" s="10">
        <f t="shared" si="36"/>
        <v>680.39909999999998</v>
      </c>
    </row>
    <row r="182" spans="1:8" outlineLevel="1">
      <c r="A182"/>
      <c r="B182"/>
      <c r="C182"/>
      <c r="D182" s="10"/>
      <c r="E182"/>
      <c r="F182" s="60"/>
      <c r="G182" s="10"/>
      <c r="H182" s="10"/>
    </row>
    <row r="183" spans="1:8" outlineLevel="1">
      <c r="A183" s="12" t="s">
        <v>102</v>
      </c>
      <c r="B183" s="13" t="s">
        <v>110</v>
      </c>
      <c r="C183" s="7">
        <v>382.44</v>
      </c>
      <c r="D183" s="32">
        <f t="shared" si="33"/>
        <v>470.40120000000002</v>
      </c>
      <c r="E183" s="14" t="s">
        <v>4</v>
      </c>
      <c r="F183" s="60">
        <f>VLOOKUP(E183,Tabela1[],3,FALSE)</f>
        <v>0</v>
      </c>
      <c r="G183" s="10">
        <f>C183-(C183*F183)</f>
        <v>382.44</v>
      </c>
      <c r="H183" s="10">
        <f t="shared" si="34"/>
        <v>470.40120000000002</v>
      </c>
    </row>
    <row r="184" spans="1:8" outlineLevel="1">
      <c r="A184" s="9" t="s">
        <v>103</v>
      </c>
      <c r="B184" s="13" t="s">
        <v>111</v>
      </c>
      <c r="C184" s="7">
        <v>425.12</v>
      </c>
      <c r="D184" s="32">
        <f t="shared" si="33"/>
        <v>522.89760000000001</v>
      </c>
      <c r="E184" s="14" t="s">
        <v>4</v>
      </c>
      <c r="F184" s="60">
        <f>VLOOKUP(E184,Tabela1[],3,FALSE)</f>
        <v>0</v>
      </c>
      <c r="G184" s="10">
        <f>C184-(C184*F184)</f>
        <v>425.12</v>
      </c>
      <c r="H184" s="10">
        <f t="shared" si="34"/>
        <v>522.89760000000001</v>
      </c>
    </row>
    <row r="185" spans="1:8" outlineLevel="1">
      <c r="A185" s="12" t="s">
        <v>104</v>
      </c>
      <c r="B185" s="13" t="s">
        <v>112</v>
      </c>
      <c r="C185" s="7">
        <v>467.81</v>
      </c>
      <c r="D185" s="32">
        <f t="shared" si="33"/>
        <v>575.40629999999999</v>
      </c>
      <c r="E185" s="14" t="s">
        <v>4</v>
      </c>
      <c r="F185" s="60">
        <f>VLOOKUP(E185,Tabela1[],3,FALSE)</f>
        <v>0</v>
      </c>
      <c r="G185" s="10">
        <f>C185-(C185*F185)</f>
        <v>467.81</v>
      </c>
      <c r="H185" s="10">
        <f t="shared" si="34"/>
        <v>575.40629999999999</v>
      </c>
    </row>
    <row r="186" spans="1:8" outlineLevel="1">
      <c r="A186" s="9" t="s">
        <v>105</v>
      </c>
      <c r="B186" s="13" t="s">
        <v>113</v>
      </c>
      <c r="C186" s="7">
        <v>510.49</v>
      </c>
      <c r="D186" s="32">
        <f t="shared" si="33"/>
        <v>627.90269999999998</v>
      </c>
      <c r="E186" s="14" t="s">
        <v>4</v>
      </c>
      <c r="F186" s="60">
        <f>VLOOKUP(E186,Tabela1[],3,FALSE)</f>
        <v>0</v>
      </c>
      <c r="G186" s="10">
        <f>C186-(C186*F186)</f>
        <v>510.49</v>
      </c>
      <c r="H186" s="10">
        <f t="shared" si="34"/>
        <v>627.90269999999998</v>
      </c>
    </row>
    <row r="187" spans="1:8" outlineLevel="1">
      <c r="A187"/>
      <c r="B187"/>
      <c r="C187" s="75"/>
      <c r="D187" s="10"/>
      <c r="E187"/>
      <c r="F187" s="60"/>
      <c r="G187" s="10"/>
      <c r="H187" s="10"/>
    </row>
    <row r="188" spans="1:8" outlineLevel="1">
      <c r="A188" s="9" t="s">
        <v>106</v>
      </c>
      <c r="B188" s="92" t="s">
        <v>1130</v>
      </c>
      <c r="C188" s="7">
        <v>193.494</v>
      </c>
      <c r="D188" s="88">
        <f t="shared" si="33"/>
        <v>237.99761999999998</v>
      </c>
      <c r="E188" s="9" t="s">
        <v>4</v>
      </c>
      <c r="F188" s="112">
        <f>VLOOKUP(E188,Tabela1[],3,FALSE)</f>
        <v>0</v>
      </c>
      <c r="G188" s="102">
        <f>C188-(C188*F188)</f>
        <v>193.494</v>
      </c>
      <c r="H188" s="102">
        <f t="shared" si="34"/>
        <v>237.99761999999998</v>
      </c>
    </row>
    <row r="189" spans="1:8" outlineLevel="1">
      <c r="A189" s="9"/>
      <c r="B189" s="13"/>
      <c r="C189" s="7"/>
      <c r="D189" s="32"/>
      <c r="E189" s="14"/>
      <c r="F189" s="60"/>
      <c r="G189" s="10"/>
      <c r="H189" s="10"/>
    </row>
    <row r="190" spans="1:8" outlineLevel="1">
      <c r="A190" s="9" t="s">
        <v>1125</v>
      </c>
      <c r="B190" s="13" t="s">
        <v>1124</v>
      </c>
      <c r="C190" s="7">
        <v>567.48</v>
      </c>
      <c r="D190" s="32">
        <f t="shared" si="33"/>
        <v>698.00040000000001</v>
      </c>
      <c r="E190" s="14" t="s">
        <v>6</v>
      </c>
      <c r="F190" s="60">
        <f>VLOOKUP(E190,Tabela1[],3,FALSE)</f>
        <v>0</v>
      </c>
      <c r="G190" s="10">
        <f t="shared" ref="G190" si="37">C190-(C190*F190)</f>
        <v>567.48</v>
      </c>
      <c r="H190" s="10">
        <f t="shared" ref="H190" si="38">G190*1.23</f>
        <v>698.00040000000001</v>
      </c>
    </row>
    <row r="191" spans="1:8" outlineLevel="1">
      <c r="A191"/>
      <c r="B191"/>
      <c r="C191" s="7"/>
      <c r="D191" s="10"/>
      <c r="E191"/>
      <c r="F191" s="60"/>
      <c r="G191" s="10"/>
      <c r="H191" s="10"/>
    </row>
    <row r="192" spans="1:8" outlineLevel="1">
      <c r="A192" s="12" t="s">
        <v>114</v>
      </c>
      <c r="B192" s="13" t="s">
        <v>121</v>
      </c>
      <c r="C192" s="7">
        <v>139.35</v>
      </c>
      <c r="D192" s="88">
        <f t="shared" si="33"/>
        <v>171.40049999999999</v>
      </c>
      <c r="E192" s="14" t="s">
        <v>4</v>
      </c>
      <c r="F192" s="60">
        <f>VLOOKUP(E192,Tabela1[],3,FALSE)</f>
        <v>0</v>
      </c>
      <c r="G192" s="10">
        <f>C192-(C192*F192)</f>
        <v>139.35</v>
      </c>
      <c r="H192" s="10">
        <f t="shared" si="34"/>
        <v>171.40049999999999</v>
      </c>
    </row>
    <row r="193" spans="1:8" outlineLevel="1">
      <c r="A193" s="9" t="s">
        <v>115</v>
      </c>
      <c r="B193" s="13" t="s">
        <v>122</v>
      </c>
      <c r="C193" s="7">
        <v>159.25</v>
      </c>
      <c r="D193" s="88">
        <f t="shared" si="33"/>
        <v>195.8775</v>
      </c>
      <c r="E193" s="14" t="s">
        <v>4</v>
      </c>
      <c r="F193" s="60">
        <f>VLOOKUP(E193,Tabela1[],3,FALSE)</f>
        <v>0</v>
      </c>
      <c r="G193" s="10">
        <f>C193-(C193*F193)</f>
        <v>159.25</v>
      </c>
      <c r="H193" s="10">
        <f t="shared" si="34"/>
        <v>195.8775</v>
      </c>
    </row>
    <row r="194" spans="1:8" outlineLevel="1">
      <c r="A194" s="12" t="s">
        <v>116</v>
      </c>
      <c r="B194" s="13" t="s">
        <v>123</v>
      </c>
      <c r="C194" s="7">
        <v>179.16</v>
      </c>
      <c r="D194" s="88">
        <f t="shared" si="33"/>
        <v>220.36679999999998</v>
      </c>
      <c r="E194" s="14" t="s">
        <v>4</v>
      </c>
      <c r="F194" s="60">
        <f>VLOOKUP(E194,Tabela1[],3,FALSE)</f>
        <v>0</v>
      </c>
      <c r="G194" s="10">
        <f>C194-(C194*F194)</f>
        <v>179.16</v>
      </c>
      <c r="H194" s="10">
        <f t="shared" si="34"/>
        <v>220.36679999999998</v>
      </c>
    </row>
    <row r="195" spans="1:8" outlineLevel="1">
      <c r="A195" s="12"/>
      <c r="B195" s="13"/>
      <c r="C195" s="7"/>
      <c r="D195" s="10"/>
      <c r="E195" s="14"/>
      <c r="F195" s="60"/>
      <c r="G195" s="10"/>
      <c r="H195" s="10"/>
    </row>
    <row r="196" spans="1:8" outlineLevel="1">
      <c r="A196" s="12" t="s">
        <v>117</v>
      </c>
      <c r="B196" s="13" t="s">
        <v>118</v>
      </c>
      <c r="C196" s="7">
        <v>241.5</v>
      </c>
      <c r="D196" s="32">
        <f t="shared" si="33"/>
        <v>297.04500000000002</v>
      </c>
      <c r="E196" s="14" t="s">
        <v>4</v>
      </c>
      <c r="F196" s="60">
        <f>VLOOKUP(E196,Tabela1[],3,FALSE)</f>
        <v>0</v>
      </c>
      <c r="G196" s="10">
        <f>C196-(C196*F196)</f>
        <v>241.5</v>
      </c>
      <c r="H196" s="10">
        <f t="shared" si="34"/>
        <v>297.04500000000002</v>
      </c>
    </row>
    <row r="197" spans="1:8" outlineLevel="1">
      <c r="A197" s="12" t="s">
        <v>119</v>
      </c>
      <c r="B197" s="13" t="s">
        <v>120</v>
      </c>
      <c r="C197" s="7">
        <v>434.7</v>
      </c>
      <c r="D197" s="32">
        <f t="shared" si="33"/>
        <v>534.68099999999993</v>
      </c>
      <c r="E197" s="14" t="s">
        <v>4</v>
      </c>
      <c r="F197" s="60">
        <f>VLOOKUP(E197,Tabela1[],3,FALSE)</f>
        <v>0</v>
      </c>
      <c r="G197" s="10">
        <f>C197-(C197*F197)</f>
        <v>434.7</v>
      </c>
      <c r="H197" s="10">
        <f t="shared" si="34"/>
        <v>534.68099999999993</v>
      </c>
    </row>
    <row r="198" spans="1:8">
      <c r="A198"/>
      <c r="B198"/>
      <c r="C198"/>
      <c r="D198"/>
      <c r="E198"/>
      <c r="F198" s="60"/>
      <c r="G198"/>
      <c r="H198"/>
    </row>
    <row r="199" spans="1:8">
      <c r="A199" s="116" t="s">
        <v>124</v>
      </c>
      <c r="B199" s="116"/>
      <c r="C199" s="116"/>
      <c r="D199" s="116"/>
      <c r="E199" s="116"/>
      <c r="F199" s="116"/>
      <c r="G199" s="116"/>
      <c r="H199" s="116"/>
    </row>
    <row r="200" spans="1:8" outlineLevel="1">
      <c r="A200"/>
      <c r="B200"/>
      <c r="C200"/>
      <c r="D200"/>
      <c r="E200"/>
      <c r="F200" s="60"/>
      <c r="G200"/>
      <c r="H200"/>
    </row>
    <row r="201" spans="1:8" outlineLevel="1">
      <c r="A201" s="17" t="s">
        <v>125</v>
      </c>
      <c r="B201" s="18" t="s">
        <v>1026</v>
      </c>
      <c r="C201" s="7">
        <v>123.2</v>
      </c>
      <c r="D201" s="88">
        <f>C201*1.23</f>
        <v>151.536</v>
      </c>
      <c r="E201" s="14" t="s">
        <v>4</v>
      </c>
      <c r="F201" s="60">
        <f>VLOOKUP(E201,Tabela1[],3,FALSE)</f>
        <v>0</v>
      </c>
      <c r="G201" s="10">
        <f>C201-(C201*F201)</f>
        <v>123.2</v>
      </c>
      <c r="H201" s="10">
        <f t="shared" ref="H201:H204" si="39">G201*1.23</f>
        <v>151.536</v>
      </c>
    </row>
    <row r="202" spans="1:8" outlineLevel="1">
      <c r="A202" s="9" t="s">
        <v>126</v>
      </c>
      <c r="B202" s="18" t="s">
        <v>866</v>
      </c>
      <c r="C202" s="7">
        <v>79.674000000000007</v>
      </c>
      <c r="D202" s="88">
        <f t="shared" ref="D202" si="40">C202*1.23</f>
        <v>97.999020000000002</v>
      </c>
      <c r="E202" s="9" t="s">
        <v>4</v>
      </c>
      <c r="F202" s="112">
        <f>VLOOKUP(E202,Tabela1[],3,FALSE)</f>
        <v>0</v>
      </c>
      <c r="G202" s="102">
        <f>C202-(C202*F202)</f>
        <v>79.674000000000007</v>
      </c>
      <c r="H202" s="102">
        <f t="shared" si="39"/>
        <v>97.999020000000002</v>
      </c>
    </row>
    <row r="203" spans="1:8" outlineLevel="1">
      <c r="A203" s="17" t="s">
        <v>127</v>
      </c>
      <c r="B203" s="18" t="s">
        <v>1126</v>
      </c>
      <c r="C203" s="7">
        <v>55.283999999999999</v>
      </c>
      <c r="D203" s="88">
        <f>C203*1.23</f>
        <v>67.999319999999997</v>
      </c>
      <c r="E203" s="9" t="s">
        <v>4</v>
      </c>
      <c r="F203" s="112">
        <f>VLOOKUP(E203,Tabela1[],3,FALSE)</f>
        <v>0</v>
      </c>
      <c r="G203" s="102">
        <f>C203-(C203*F203)</f>
        <v>55.283999999999999</v>
      </c>
      <c r="H203" s="102">
        <f t="shared" si="39"/>
        <v>67.999319999999997</v>
      </c>
    </row>
    <row r="204" spans="1:8" outlineLevel="1">
      <c r="A204" s="17" t="s">
        <v>128</v>
      </c>
      <c r="B204" s="92" t="s">
        <v>1127</v>
      </c>
      <c r="C204" s="7">
        <v>39.024000000000001</v>
      </c>
      <c r="D204" s="88">
        <f>C204*1.23</f>
        <v>47.999520000000004</v>
      </c>
      <c r="E204" s="9" t="s">
        <v>4</v>
      </c>
      <c r="F204" s="112">
        <f>VLOOKUP(E204,Tabela1[],3,FALSE)</f>
        <v>0</v>
      </c>
      <c r="G204" s="102">
        <f>C204-(C204*F204)</f>
        <v>39.024000000000001</v>
      </c>
      <c r="H204" s="102">
        <f t="shared" si="39"/>
        <v>47.999520000000004</v>
      </c>
    </row>
    <row r="205" spans="1:8">
      <c r="A205"/>
      <c r="B205"/>
      <c r="C205"/>
      <c r="D205"/>
      <c r="E205"/>
      <c r="F205" s="60"/>
      <c r="G205"/>
      <c r="H205"/>
    </row>
    <row r="206" spans="1:8">
      <c r="A206" s="116" t="s">
        <v>129</v>
      </c>
      <c r="B206" s="116"/>
      <c r="C206" s="116"/>
      <c r="D206" s="116"/>
      <c r="E206" s="116"/>
      <c r="F206" s="116"/>
      <c r="G206" s="116"/>
      <c r="H206" s="116"/>
    </row>
    <row r="207" spans="1:8" outlineLevel="1">
      <c r="A207"/>
      <c r="B207"/>
      <c r="C207"/>
      <c r="D207"/>
      <c r="E207"/>
      <c r="F207" s="60"/>
      <c r="G207"/>
      <c r="H207"/>
    </row>
    <row r="208" spans="1:8" outlineLevel="1">
      <c r="A208" s="12" t="s">
        <v>130</v>
      </c>
      <c r="B208" s="15" t="s">
        <v>1027</v>
      </c>
      <c r="C208" s="7">
        <v>948.05</v>
      </c>
      <c r="D208" s="88">
        <f>C208*1.23</f>
        <v>1166.1015</v>
      </c>
      <c r="E208" s="6" t="s">
        <v>4</v>
      </c>
      <c r="F208" s="60">
        <f>VLOOKUP(E208,Tabela1[],3,FALSE)</f>
        <v>0</v>
      </c>
      <c r="G208" s="10">
        <f>C208-(C208*F208)</f>
        <v>948.05</v>
      </c>
      <c r="H208" s="10">
        <f t="shared" ref="H208:H256" si="41">G208*1.23</f>
        <v>1166.1015</v>
      </c>
    </row>
    <row r="209" spans="1:8" outlineLevel="1">
      <c r="A209" s="12" t="s">
        <v>131</v>
      </c>
      <c r="B209" s="13" t="s">
        <v>1028</v>
      </c>
      <c r="C209" s="7">
        <v>224.25</v>
      </c>
      <c r="D209" s="88">
        <f t="shared" ref="D209:D256" si="42">C209*1.23</f>
        <v>275.82749999999999</v>
      </c>
      <c r="E209" s="6" t="s">
        <v>4</v>
      </c>
      <c r="F209" s="60">
        <f>VLOOKUP(E209,Tabela1[],3,FALSE)</f>
        <v>0</v>
      </c>
      <c r="G209" s="10">
        <f>C209-(C209*F209)</f>
        <v>224.25</v>
      </c>
      <c r="H209" s="10">
        <f t="shared" si="41"/>
        <v>275.82749999999999</v>
      </c>
    </row>
    <row r="210" spans="1:8" outlineLevel="1">
      <c r="A210" s="12" t="s">
        <v>132</v>
      </c>
      <c r="B210" s="13" t="s">
        <v>1029</v>
      </c>
      <c r="C210" s="7">
        <v>181.84</v>
      </c>
      <c r="D210" s="88">
        <f t="shared" si="42"/>
        <v>223.66319999999999</v>
      </c>
      <c r="E210" s="6" t="s">
        <v>4</v>
      </c>
      <c r="F210" s="60">
        <f>VLOOKUP(E210,Tabela1[],3,FALSE)</f>
        <v>0</v>
      </c>
      <c r="G210" s="10">
        <f>C210-(C210*F210)</f>
        <v>181.84</v>
      </c>
      <c r="H210" s="10">
        <f t="shared" si="41"/>
        <v>223.66319999999999</v>
      </c>
    </row>
    <row r="211" spans="1:8" outlineLevel="1">
      <c r="A211"/>
      <c r="B211"/>
      <c r="C211" s="75"/>
      <c r="D211" s="102"/>
      <c r="E211"/>
      <c r="F211" s="60"/>
      <c r="G211" s="10"/>
      <c r="H211" s="10"/>
    </row>
    <row r="212" spans="1:8" outlineLevel="1">
      <c r="A212" s="12" t="s">
        <v>133</v>
      </c>
      <c r="B212" s="13" t="s">
        <v>1030</v>
      </c>
      <c r="C212" s="7">
        <v>185.36500000000001</v>
      </c>
      <c r="D212" s="88">
        <f t="shared" si="42"/>
        <v>227.99895000000001</v>
      </c>
      <c r="E212" s="6" t="s">
        <v>4</v>
      </c>
      <c r="F212" s="60">
        <f>VLOOKUP(E212,Tabela1[],3,FALSE)</f>
        <v>0</v>
      </c>
      <c r="G212" s="10">
        <f t="shared" ref="G212:G219" si="43">C212-(C212*F212)</f>
        <v>185.36500000000001</v>
      </c>
      <c r="H212" s="10">
        <f t="shared" si="41"/>
        <v>227.99895000000001</v>
      </c>
    </row>
    <row r="213" spans="1:8" outlineLevel="1">
      <c r="A213" s="12" t="s">
        <v>134</v>
      </c>
      <c r="B213" s="15" t="s">
        <v>1031</v>
      </c>
      <c r="C213" s="7">
        <v>136.584</v>
      </c>
      <c r="D213" s="88">
        <f t="shared" si="42"/>
        <v>167.99832000000001</v>
      </c>
      <c r="E213" s="6" t="s">
        <v>4</v>
      </c>
      <c r="F213" s="60">
        <f>VLOOKUP(E213,Tabela1[],3,FALSE)</f>
        <v>0</v>
      </c>
      <c r="G213" s="10">
        <f t="shared" si="43"/>
        <v>136.584</v>
      </c>
      <c r="H213" s="10">
        <f t="shared" si="41"/>
        <v>167.99832000000001</v>
      </c>
    </row>
    <row r="214" spans="1:8" outlineLevel="1">
      <c r="A214" s="12" t="s">
        <v>135</v>
      </c>
      <c r="B214" s="15" t="s">
        <v>1032</v>
      </c>
      <c r="C214" s="7">
        <v>128.45400000000001</v>
      </c>
      <c r="D214" s="88">
        <f t="shared" si="42"/>
        <v>157.99842000000001</v>
      </c>
      <c r="E214" s="6" t="s">
        <v>4</v>
      </c>
      <c r="F214" s="60">
        <f>VLOOKUP(E214,Tabela1[],3,FALSE)</f>
        <v>0</v>
      </c>
      <c r="G214" s="10">
        <f t="shared" si="43"/>
        <v>128.45400000000001</v>
      </c>
      <c r="H214" s="10">
        <f t="shared" si="41"/>
        <v>157.99842000000001</v>
      </c>
    </row>
    <row r="215" spans="1:8" outlineLevel="1">
      <c r="A215" s="12" t="s">
        <v>136</v>
      </c>
      <c r="B215" s="15" t="s">
        <v>1033</v>
      </c>
      <c r="C215" s="7">
        <v>104.06399999999999</v>
      </c>
      <c r="D215" s="88">
        <f t="shared" si="42"/>
        <v>127.99871999999999</v>
      </c>
      <c r="E215" s="6" t="s">
        <v>4</v>
      </c>
      <c r="F215" s="60">
        <f>VLOOKUP(E215,Tabela1[],3,FALSE)</f>
        <v>0</v>
      </c>
      <c r="G215" s="10">
        <f t="shared" si="43"/>
        <v>104.06399999999999</v>
      </c>
      <c r="H215" s="10">
        <f t="shared" si="41"/>
        <v>127.99871999999999</v>
      </c>
    </row>
    <row r="216" spans="1:8" outlineLevel="1">
      <c r="A216" s="12" t="s">
        <v>137</v>
      </c>
      <c r="B216" s="15" t="s">
        <v>1034</v>
      </c>
      <c r="C216" s="7">
        <v>63.414000000000001</v>
      </c>
      <c r="D216" s="88">
        <f t="shared" si="42"/>
        <v>77.999219999999994</v>
      </c>
      <c r="E216" s="6" t="s">
        <v>4</v>
      </c>
      <c r="F216" s="60">
        <f>VLOOKUP(E216,Tabela1[],3,FALSE)</f>
        <v>0</v>
      </c>
      <c r="G216" s="10">
        <f t="shared" si="43"/>
        <v>63.414000000000001</v>
      </c>
      <c r="H216" s="10">
        <f t="shared" si="41"/>
        <v>77.999219999999994</v>
      </c>
    </row>
    <row r="217" spans="1:8" outlineLevel="1">
      <c r="A217" s="12" t="s">
        <v>138</v>
      </c>
      <c r="B217" s="15" t="s">
        <v>1035</v>
      </c>
      <c r="C217" s="7">
        <v>30.893999999999998</v>
      </c>
      <c r="D217" s="88">
        <f t="shared" si="42"/>
        <v>37.99962</v>
      </c>
      <c r="E217" s="6" t="s">
        <v>4</v>
      </c>
      <c r="F217" s="60">
        <f>VLOOKUP(E217,Tabela1[],3,FALSE)</f>
        <v>0</v>
      </c>
      <c r="G217" s="10">
        <f t="shared" si="43"/>
        <v>30.893999999999998</v>
      </c>
      <c r="H217" s="10">
        <f t="shared" si="41"/>
        <v>37.99962</v>
      </c>
    </row>
    <row r="218" spans="1:8" outlineLevel="1">
      <c r="A218" s="12" t="s">
        <v>139</v>
      </c>
      <c r="B218" s="15" t="s">
        <v>1036</v>
      </c>
      <c r="C218" s="7">
        <v>63.414000000000001</v>
      </c>
      <c r="D218" s="88">
        <f t="shared" si="42"/>
        <v>77.999219999999994</v>
      </c>
      <c r="E218" s="6" t="s">
        <v>4</v>
      </c>
      <c r="F218" s="60">
        <f>VLOOKUP(E218,Tabela1[],3,FALSE)</f>
        <v>0</v>
      </c>
      <c r="G218" s="10">
        <f t="shared" si="43"/>
        <v>63.414000000000001</v>
      </c>
      <c r="H218" s="10">
        <f t="shared" si="41"/>
        <v>77.999219999999994</v>
      </c>
    </row>
    <row r="219" spans="1:8" outlineLevel="1">
      <c r="A219" s="12" t="s">
        <v>624</v>
      </c>
      <c r="B219" s="15" t="s">
        <v>1037</v>
      </c>
      <c r="C219" s="7">
        <v>282.93</v>
      </c>
      <c r="D219" s="88">
        <f t="shared" si="42"/>
        <v>348.00389999999999</v>
      </c>
      <c r="E219" s="6" t="s">
        <v>4</v>
      </c>
      <c r="F219" s="60">
        <f>VLOOKUP(E219,Tabela1[],3,FALSE)</f>
        <v>0</v>
      </c>
      <c r="G219" s="10">
        <f t="shared" si="43"/>
        <v>282.93</v>
      </c>
      <c r="H219" s="10">
        <f t="shared" si="41"/>
        <v>348.00389999999999</v>
      </c>
    </row>
    <row r="220" spans="1:8" outlineLevel="1">
      <c r="A220"/>
      <c r="B220"/>
      <c r="C220" s="7"/>
      <c r="D220" s="102"/>
      <c r="E220"/>
      <c r="F220" s="60"/>
      <c r="G220" s="10"/>
      <c r="H220" s="10"/>
    </row>
    <row r="221" spans="1:8" outlineLevel="1">
      <c r="A221" s="12" t="s">
        <v>140</v>
      </c>
      <c r="B221" s="15" t="s">
        <v>1092</v>
      </c>
      <c r="C221" s="7">
        <v>75.27</v>
      </c>
      <c r="D221" s="88">
        <f t="shared" si="42"/>
        <v>92.582099999999997</v>
      </c>
      <c r="E221" s="6" t="s">
        <v>4</v>
      </c>
      <c r="F221" s="60">
        <f>VLOOKUP(E221,Tabela1[],3,FALSE)</f>
        <v>0</v>
      </c>
      <c r="G221" s="10">
        <f t="shared" ref="G221:G226" si="44">C221-(C221*F221)</f>
        <v>75.27</v>
      </c>
      <c r="H221" s="10">
        <f t="shared" si="41"/>
        <v>92.582099999999997</v>
      </c>
    </row>
    <row r="222" spans="1:8" outlineLevel="1">
      <c r="A222" s="12" t="s">
        <v>141</v>
      </c>
      <c r="B222" s="15" t="s">
        <v>1093</v>
      </c>
      <c r="C222" s="7">
        <v>62.29</v>
      </c>
      <c r="D222" s="88">
        <f t="shared" si="42"/>
        <v>76.616699999999994</v>
      </c>
      <c r="E222" s="6" t="s">
        <v>4</v>
      </c>
      <c r="F222" s="60">
        <f>VLOOKUP(E222,Tabela1[],3,FALSE)</f>
        <v>0</v>
      </c>
      <c r="G222" s="10">
        <f t="shared" si="44"/>
        <v>62.29</v>
      </c>
      <c r="H222" s="10">
        <f t="shared" si="41"/>
        <v>76.616699999999994</v>
      </c>
    </row>
    <row r="223" spans="1:8" outlineLevel="1">
      <c r="A223" s="12" t="s">
        <v>142</v>
      </c>
      <c r="B223" s="15" t="s">
        <v>1094</v>
      </c>
      <c r="C223" s="7">
        <v>18.170000000000002</v>
      </c>
      <c r="D223" s="88">
        <f t="shared" si="42"/>
        <v>22.349100000000004</v>
      </c>
      <c r="E223" s="6" t="s">
        <v>4</v>
      </c>
      <c r="F223" s="60">
        <f>VLOOKUP(E223,Tabela1[],3,FALSE)</f>
        <v>0</v>
      </c>
      <c r="G223" s="10">
        <f t="shared" si="44"/>
        <v>18.170000000000002</v>
      </c>
      <c r="H223" s="10">
        <f t="shared" si="41"/>
        <v>22.349100000000004</v>
      </c>
    </row>
    <row r="224" spans="1:8" outlineLevel="1">
      <c r="A224" s="12" t="s">
        <v>143</v>
      </c>
      <c r="B224" s="15" t="s">
        <v>1095</v>
      </c>
      <c r="C224" s="7">
        <v>9.09</v>
      </c>
      <c r="D224" s="88">
        <f t="shared" si="42"/>
        <v>11.1807</v>
      </c>
      <c r="E224" s="6" t="s">
        <v>4</v>
      </c>
      <c r="F224" s="60">
        <f>VLOOKUP(E224,Tabela1[],3,FALSE)</f>
        <v>0</v>
      </c>
      <c r="G224" s="10">
        <f t="shared" si="44"/>
        <v>9.09</v>
      </c>
      <c r="H224" s="10">
        <f t="shared" si="41"/>
        <v>11.1807</v>
      </c>
    </row>
    <row r="225" spans="1:8" outlineLevel="1">
      <c r="A225" s="12" t="s">
        <v>144</v>
      </c>
      <c r="B225" s="15" t="s">
        <v>1096</v>
      </c>
      <c r="C225" s="7">
        <v>15.57</v>
      </c>
      <c r="D225" s="88">
        <f t="shared" si="42"/>
        <v>19.1511</v>
      </c>
      <c r="E225" s="6" t="s">
        <v>4</v>
      </c>
      <c r="F225" s="60">
        <f>VLOOKUP(E225,Tabela1[],3,FALSE)</f>
        <v>0</v>
      </c>
      <c r="G225" s="10">
        <f t="shared" si="44"/>
        <v>15.57</v>
      </c>
      <c r="H225" s="10">
        <f t="shared" si="41"/>
        <v>19.1511</v>
      </c>
    </row>
    <row r="226" spans="1:8" outlineLevel="1">
      <c r="A226" s="17" t="s">
        <v>145</v>
      </c>
      <c r="B226" s="18" t="s">
        <v>1097</v>
      </c>
      <c r="C226" s="7">
        <v>51</v>
      </c>
      <c r="D226" s="88">
        <f t="shared" si="42"/>
        <v>62.73</v>
      </c>
      <c r="E226" s="6" t="s">
        <v>4</v>
      </c>
      <c r="F226" s="60">
        <f>VLOOKUP(E226,Tabela1[],3,FALSE)</f>
        <v>0</v>
      </c>
      <c r="G226" s="10">
        <f t="shared" si="44"/>
        <v>51</v>
      </c>
      <c r="H226" s="10">
        <f t="shared" si="41"/>
        <v>62.73</v>
      </c>
    </row>
    <row r="227" spans="1:8" outlineLevel="1">
      <c r="A227" s="17"/>
      <c r="B227" s="18"/>
      <c r="C227" s="7"/>
      <c r="D227" s="88"/>
      <c r="E227" s="6"/>
      <c r="F227" s="60"/>
      <c r="G227" s="10"/>
      <c r="H227" s="10"/>
    </row>
    <row r="228" spans="1:8" outlineLevel="1">
      <c r="A228" s="12" t="s">
        <v>1091</v>
      </c>
      <c r="B228" s="15" t="s">
        <v>1098</v>
      </c>
      <c r="C228" s="7">
        <v>75.27</v>
      </c>
      <c r="D228" s="88">
        <f t="shared" ref="D228:D234" si="45">C228*1.23</f>
        <v>92.582099999999997</v>
      </c>
      <c r="E228" s="6" t="s">
        <v>4</v>
      </c>
      <c r="F228" s="60">
        <f>VLOOKUP(E228,Tabela1[],3,FALSE)</f>
        <v>0</v>
      </c>
      <c r="G228" s="10">
        <f t="shared" ref="G228:G234" si="46">C228-(C228*F228)</f>
        <v>75.27</v>
      </c>
      <c r="H228" s="10">
        <f t="shared" ref="H228:H234" si="47">G228*1.23</f>
        <v>92.582099999999997</v>
      </c>
    </row>
    <row r="229" spans="1:8" outlineLevel="1">
      <c r="A229" s="12" t="s">
        <v>1123</v>
      </c>
      <c r="B229" s="15" t="s">
        <v>1122</v>
      </c>
      <c r="C229" s="7">
        <v>62.29</v>
      </c>
      <c r="D229" s="88">
        <f t="shared" si="45"/>
        <v>76.616699999999994</v>
      </c>
      <c r="E229" s="6" t="s">
        <v>4</v>
      </c>
      <c r="F229" s="60">
        <f>VLOOKUP(E229,Tabela1[],3,FALSE)</f>
        <v>0</v>
      </c>
      <c r="G229" s="10">
        <f t="shared" ref="G229" si="48">C229-(C229*F229)</f>
        <v>62.29</v>
      </c>
      <c r="H229" s="10">
        <f t="shared" ref="H229" si="49">G229*1.23</f>
        <v>76.616699999999994</v>
      </c>
    </row>
    <row r="230" spans="1:8" outlineLevel="1">
      <c r="A230" s="12" t="s">
        <v>1086</v>
      </c>
      <c r="B230" s="15" t="s">
        <v>1099</v>
      </c>
      <c r="C230" s="7">
        <v>51.9</v>
      </c>
      <c r="D230" s="88">
        <f t="shared" si="45"/>
        <v>63.836999999999996</v>
      </c>
      <c r="E230" s="6" t="s">
        <v>4</v>
      </c>
      <c r="F230" s="60">
        <f>VLOOKUP(E230,Tabela1[],3,FALSE)</f>
        <v>0</v>
      </c>
      <c r="G230" s="10">
        <f t="shared" si="46"/>
        <v>51.9</v>
      </c>
      <c r="H230" s="10">
        <f t="shared" si="47"/>
        <v>63.836999999999996</v>
      </c>
    </row>
    <row r="231" spans="1:8" outlineLevel="1">
      <c r="A231" s="12" t="s">
        <v>1087</v>
      </c>
      <c r="B231" s="15" t="s">
        <v>1100</v>
      </c>
      <c r="C231" s="7">
        <v>18.170000000000002</v>
      </c>
      <c r="D231" s="88">
        <f t="shared" si="45"/>
        <v>22.349100000000004</v>
      </c>
      <c r="E231" s="6" t="s">
        <v>4</v>
      </c>
      <c r="F231" s="60">
        <f>VLOOKUP(E231,Tabela1[],3,FALSE)</f>
        <v>0</v>
      </c>
      <c r="G231" s="10">
        <f t="shared" si="46"/>
        <v>18.170000000000002</v>
      </c>
      <c r="H231" s="10">
        <f t="shared" si="47"/>
        <v>22.349100000000004</v>
      </c>
    </row>
    <row r="232" spans="1:8" outlineLevel="1">
      <c r="A232" s="12" t="s">
        <v>1088</v>
      </c>
      <c r="B232" s="15" t="s">
        <v>1101</v>
      </c>
      <c r="C232" s="7">
        <v>9.09</v>
      </c>
      <c r="D232" s="88">
        <f t="shared" si="45"/>
        <v>11.1807</v>
      </c>
      <c r="E232" s="6" t="s">
        <v>4</v>
      </c>
      <c r="F232" s="60">
        <f>VLOOKUP(E232,Tabela1[],3,FALSE)</f>
        <v>0</v>
      </c>
      <c r="G232" s="10">
        <f t="shared" si="46"/>
        <v>9.09</v>
      </c>
      <c r="H232" s="10">
        <f t="shared" si="47"/>
        <v>11.1807</v>
      </c>
    </row>
    <row r="233" spans="1:8" outlineLevel="1">
      <c r="A233" s="12" t="s">
        <v>1089</v>
      </c>
      <c r="B233" s="15" t="s">
        <v>1102</v>
      </c>
      <c r="C233" s="7">
        <v>15.57</v>
      </c>
      <c r="D233" s="88">
        <f t="shared" si="45"/>
        <v>19.1511</v>
      </c>
      <c r="E233" s="6" t="s">
        <v>4</v>
      </c>
      <c r="F233" s="60">
        <f>VLOOKUP(E233,Tabela1[],3,FALSE)</f>
        <v>0</v>
      </c>
      <c r="G233" s="10">
        <f t="shared" si="46"/>
        <v>15.57</v>
      </c>
      <c r="H233" s="10">
        <f t="shared" si="47"/>
        <v>19.1511</v>
      </c>
    </row>
    <row r="234" spans="1:8" outlineLevel="1">
      <c r="A234" s="17" t="s">
        <v>1090</v>
      </c>
      <c r="B234" s="18" t="s">
        <v>1103</v>
      </c>
      <c r="C234" s="7">
        <v>51</v>
      </c>
      <c r="D234" s="88">
        <f t="shared" si="45"/>
        <v>62.73</v>
      </c>
      <c r="E234" s="6" t="s">
        <v>4</v>
      </c>
      <c r="F234" s="60">
        <f>VLOOKUP(E234,Tabela1[],3,FALSE)</f>
        <v>0</v>
      </c>
      <c r="G234" s="10">
        <f t="shared" si="46"/>
        <v>51</v>
      </c>
      <c r="H234" s="10">
        <f t="shared" si="47"/>
        <v>62.73</v>
      </c>
    </row>
    <row r="235" spans="1:8" outlineLevel="1">
      <c r="A235"/>
      <c r="B235"/>
      <c r="C235" s="7"/>
      <c r="D235" s="102"/>
      <c r="E235"/>
      <c r="F235" s="60"/>
      <c r="G235" s="10"/>
      <c r="H235" s="10"/>
    </row>
    <row r="236" spans="1:8" outlineLevel="1">
      <c r="A236" s="12" t="s">
        <v>155</v>
      </c>
      <c r="B236" s="15" t="s">
        <v>172</v>
      </c>
      <c r="C236" s="7">
        <v>15.71</v>
      </c>
      <c r="D236" s="88">
        <f t="shared" si="42"/>
        <v>19.3233</v>
      </c>
      <c r="E236" s="6" t="s">
        <v>4</v>
      </c>
      <c r="F236" s="60">
        <f>VLOOKUP(E236,Tabela1[],3,FALSE)</f>
        <v>0</v>
      </c>
      <c r="G236" s="10">
        <f>C236-(C236*F236)</f>
        <v>15.71</v>
      </c>
      <c r="H236" s="10">
        <f t="shared" si="41"/>
        <v>19.3233</v>
      </c>
    </row>
    <row r="237" spans="1:8" outlineLevel="1">
      <c r="A237" s="12" t="s">
        <v>156</v>
      </c>
      <c r="B237" s="15" t="s">
        <v>173</v>
      </c>
      <c r="C237" s="7">
        <v>15.71</v>
      </c>
      <c r="D237" s="88">
        <f t="shared" si="42"/>
        <v>19.3233</v>
      </c>
      <c r="E237" s="6" t="s">
        <v>4</v>
      </c>
      <c r="F237" s="60">
        <f>VLOOKUP(E237,Tabela1[],3,FALSE)</f>
        <v>0</v>
      </c>
      <c r="G237" s="10">
        <f>C237-(C237*F237)</f>
        <v>15.71</v>
      </c>
      <c r="H237" s="10">
        <f t="shared" si="41"/>
        <v>19.3233</v>
      </c>
    </row>
    <row r="238" spans="1:8" outlineLevel="1">
      <c r="A238" s="12" t="s">
        <v>157</v>
      </c>
      <c r="B238" s="15" t="s">
        <v>174</v>
      </c>
      <c r="C238" s="7">
        <v>7.14</v>
      </c>
      <c r="D238" s="88">
        <f t="shared" si="42"/>
        <v>8.7821999999999996</v>
      </c>
      <c r="E238" s="6" t="s">
        <v>4</v>
      </c>
      <c r="F238" s="60">
        <f>VLOOKUP(E238,Tabela1[],3,FALSE)</f>
        <v>0</v>
      </c>
      <c r="G238" s="10">
        <f>C238-(C238*F238)</f>
        <v>7.14</v>
      </c>
      <c r="H238" s="10">
        <f t="shared" si="41"/>
        <v>8.7821999999999996</v>
      </c>
    </row>
    <row r="239" spans="1:8" outlineLevel="1">
      <c r="A239"/>
      <c r="B239"/>
      <c r="C239" s="7"/>
      <c r="D239" s="102"/>
      <c r="E239"/>
      <c r="F239" s="60"/>
      <c r="G239" s="10"/>
      <c r="H239" s="10"/>
    </row>
    <row r="240" spans="1:8" outlineLevel="1">
      <c r="A240" s="108" t="s">
        <v>146</v>
      </c>
      <c r="B240" s="109" t="s">
        <v>147</v>
      </c>
      <c r="C240" s="110">
        <v>54.74</v>
      </c>
      <c r="D240" s="111">
        <f t="shared" si="42"/>
        <v>67.330200000000005</v>
      </c>
      <c r="E240" s="113" t="s">
        <v>4</v>
      </c>
      <c r="F240" s="114">
        <f>VLOOKUP(E240,Tabela1[],3,FALSE)</f>
        <v>0</v>
      </c>
      <c r="G240" s="115">
        <f t="shared" ref="G240:G256" si="50">C240-(C240*F240)</f>
        <v>54.74</v>
      </c>
      <c r="H240" s="115">
        <f t="shared" si="41"/>
        <v>67.330200000000005</v>
      </c>
    </row>
    <row r="241" spans="1:8" outlineLevel="1">
      <c r="A241" s="108" t="s">
        <v>148</v>
      </c>
      <c r="B241" s="109" t="s">
        <v>1104</v>
      </c>
      <c r="C241" s="110">
        <v>44.78</v>
      </c>
      <c r="D241" s="111">
        <f t="shared" si="42"/>
        <v>55.0794</v>
      </c>
      <c r="E241" s="113" t="s">
        <v>4</v>
      </c>
      <c r="F241" s="114">
        <f>VLOOKUP(E241,Tabela1[],3,FALSE)</f>
        <v>0</v>
      </c>
      <c r="G241" s="115">
        <f t="shared" si="50"/>
        <v>44.78</v>
      </c>
      <c r="H241" s="115">
        <f t="shared" si="41"/>
        <v>55.0794</v>
      </c>
    </row>
    <row r="242" spans="1:8" outlineLevel="1">
      <c r="A242" s="108" t="s">
        <v>1105</v>
      </c>
      <c r="B242" s="109" t="s">
        <v>1106</v>
      </c>
      <c r="C242" s="110">
        <v>44.78</v>
      </c>
      <c r="D242" s="111">
        <f t="shared" ref="D242" si="51">C242*1.23</f>
        <v>55.0794</v>
      </c>
      <c r="E242" s="113" t="s">
        <v>4</v>
      </c>
      <c r="F242" s="114">
        <f>VLOOKUP(E242,Tabela1[],3,FALSE)</f>
        <v>0</v>
      </c>
      <c r="G242" s="115">
        <f t="shared" si="50"/>
        <v>44.78</v>
      </c>
      <c r="H242" s="115">
        <f t="shared" ref="H242" si="52">G242*1.23</f>
        <v>55.0794</v>
      </c>
    </row>
    <row r="243" spans="1:8" outlineLevel="1">
      <c r="A243" s="108" t="s">
        <v>622</v>
      </c>
      <c r="B243" s="109" t="s">
        <v>623</v>
      </c>
      <c r="C243" s="110">
        <v>73.459999999999994</v>
      </c>
      <c r="D243" s="111">
        <f t="shared" si="42"/>
        <v>90.355799999999988</v>
      </c>
      <c r="E243" s="113" t="s">
        <v>4</v>
      </c>
      <c r="F243" s="114">
        <f>VLOOKUP(E243,Tabela1[],3,FALSE)</f>
        <v>0</v>
      </c>
      <c r="G243" s="115">
        <f t="shared" si="50"/>
        <v>73.459999999999994</v>
      </c>
      <c r="H243" s="115">
        <f t="shared" si="41"/>
        <v>90.355799999999988</v>
      </c>
    </row>
    <row r="244" spans="1:8" outlineLevel="1">
      <c r="A244" s="12" t="s">
        <v>158</v>
      </c>
      <c r="B244" s="15" t="s">
        <v>159</v>
      </c>
      <c r="C244" s="7">
        <v>139.02000000000001</v>
      </c>
      <c r="D244" s="88">
        <f>C244*1.23</f>
        <v>170.99460000000002</v>
      </c>
      <c r="E244" s="6" t="s">
        <v>4</v>
      </c>
      <c r="F244" s="60">
        <f>VLOOKUP(E244,Tabela1[],3,FALSE)</f>
        <v>0</v>
      </c>
      <c r="G244" s="10">
        <f>C244-(C244*F244)</f>
        <v>139.02000000000001</v>
      </c>
      <c r="H244" s="10">
        <f>G244*1.23</f>
        <v>170.99460000000002</v>
      </c>
    </row>
    <row r="245" spans="1:8" outlineLevel="1">
      <c r="A245" s="12" t="s">
        <v>162</v>
      </c>
      <c r="B245" s="15" t="s">
        <v>163</v>
      </c>
      <c r="C245" s="7">
        <v>139.02000000000001</v>
      </c>
      <c r="D245" s="88">
        <f>C245*1.23</f>
        <v>170.99460000000002</v>
      </c>
      <c r="E245" s="6" t="s">
        <v>4</v>
      </c>
      <c r="F245" s="60">
        <f>VLOOKUP(E245,Tabela1[],3,FALSE)</f>
        <v>0</v>
      </c>
      <c r="G245" s="10">
        <f>C245-(C245*F245)</f>
        <v>139.02000000000001</v>
      </c>
      <c r="H245" s="10">
        <f>G245*1.23</f>
        <v>170.99460000000002</v>
      </c>
    </row>
    <row r="246" spans="1:8" outlineLevel="1">
      <c r="A246" s="12" t="s">
        <v>160</v>
      </c>
      <c r="B246" s="15" t="s">
        <v>161</v>
      </c>
      <c r="C246" s="7">
        <v>50.8</v>
      </c>
      <c r="D246" s="88">
        <f>C246*1.23</f>
        <v>62.483999999999995</v>
      </c>
      <c r="E246" s="6" t="s">
        <v>4</v>
      </c>
      <c r="F246" s="60">
        <f>VLOOKUP(E246,Tabela1[],3,FALSE)</f>
        <v>0</v>
      </c>
      <c r="G246" s="10">
        <f>C246-(C246*F246)</f>
        <v>50.8</v>
      </c>
      <c r="H246" s="10">
        <f>G246*1.23</f>
        <v>62.483999999999995</v>
      </c>
    </row>
    <row r="247" spans="1:8" outlineLevel="1">
      <c r="A247" s="12" t="s">
        <v>164</v>
      </c>
      <c r="B247" s="15" t="s">
        <v>165</v>
      </c>
      <c r="C247" s="7">
        <v>50.8</v>
      </c>
      <c r="D247" s="88">
        <f>C247*1.23</f>
        <v>62.483999999999995</v>
      </c>
      <c r="E247" s="6" t="s">
        <v>4</v>
      </c>
      <c r="F247" s="60">
        <f>VLOOKUP(E247,Tabela1[],3,FALSE)</f>
        <v>0</v>
      </c>
      <c r="G247" s="10">
        <f>C247-(C247*F247)</f>
        <v>50.8</v>
      </c>
      <c r="H247" s="10">
        <f>G247*1.23</f>
        <v>62.483999999999995</v>
      </c>
    </row>
    <row r="248" spans="1:8" outlineLevel="1">
      <c r="A248" s="12"/>
      <c r="B248" s="15"/>
      <c r="C248" s="7"/>
      <c r="D248" s="88"/>
      <c r="E248" s="6"/>
      <c r="F248" s="60"/>
      <c r="G248" s="10"/>
      <c r="H248" s="10"/>
    </row>
    <row r="249" spans="1:8" outlineLevel="1">
      <c r="A249" s="17" t="s">
        <v>149</v>
      </c>
      <c r="B249" s="18" t="s">
        <v>150</v>
      </c>
      <c r="C249" s="7">
        <v>67.680000000000007</v>
      </c>
      <c r="D249" s="88">
        <f t="shared" si="42"/>
        <v>83.246400000000008</v>
      </c>
      <c r="E249" s="6" t="s">
        <v>4</v>
      </c>
      <c r="F249" s="60">
        <f>VLOOKUP(E249,Tabela1[],3,FALSE)</f>
        <v>0</v>
      </c>
      <c r="G249" s="10">
        <f t="shared" si="50"/>
        <v>67.680000000000007</v>
      </c>
      <c r="H249" s="10">
        <f t="shared" si="41"/>
        <v>83.246400000000008</v>
      </c>
    </row>
    <row r="250" spans="1:8" outlineLevel="1">
      <c r="A250" s="12" t="s">
        <v>151</v>
      </c>
      <c r="B250" s="15" t="s">
        <v>152</v>
      </c>
      <c r="C250" s="7">
        <v>24.66</v>
      </c>
      <c r="D250" s="88">
        <f t="shared" si="42"/>
        <v>30.331800000000001</v>
      </c>
      <c r="E250" s="6" t="s">
        <v>4</v>
      </c>
      <c r="F250" s="60">
        <f>VLOOKUP(E250,Tabela1[],3,FALSE)</f>
        <v>0</v>
      </c>
      <c r="G250" s="10">
        <f t="shared" si="50"/>
        <v>24.66</v>
      </c>
      <c r="H250" s="10">
        <f t="shared" si="41"/>
        <v>30.331800000000001</v>
      </c>
    </row>
    <row r="251" spans="1:8" outlineLevel="1">
      <c r="A251" s="12"/>
      <c r="B251" s="15"/>
      <c r="C251" s="7"/>
      <c r="D251" s="88"/>
      <c r="E251" s="6"/>
      <c r="F251" s="60"/>
      <c r="G251" s="10"/>
      <c r="H251" s="10"/>
    </row>
    <row r="252" spans="1:8" outlineLevel="1">
      <c r="A252" s="12" t="s">
        <v>153</v>
      </c>
      <c r="B252" s="15" t="s">
        <v>154</v>
      </c>
      <c r="C252" s="7">
        <v>44.12</v>
      </c>
      <c r="D252" s="88">
        <f t="shared" si="42"/>
        <v>54.267599999999995</v>
      </c>
      <c r="E252" s="6" t="s">
        <v>4</v>
      </c>
      <c r="F252" s="60">
        <f>VLOOKUP(E252,Tabela1[],3,FALSE)</f>
        <v>0</v>
      </c>
      <c r="G252" s="10">
        <f t="shared" si="50"/>
        <v>44.12</v>
      </c>
      <c r="H252" s="10">
        <f t="shared" si="41"/>
        <v>54.267599999999995</v>
      </c>
    </row>
    <row r="253" spans="1:8" outlineLevel="1">
      <c r="A253" s="12" t="s">
        <v>620</v>
      </c>
      <c r="B253" s="15" t="s">
        <v>621</v>
      </c>
      <c r="C253" s="7">
        <v>119.44</v>
      </c>
      <c r="D253" s="88">
        <f t="shared" si="42"/>
        <v>146.91120000000001</v>
      </c>
      <c r="E253" s="6" t="s">
        <v>4</v>
      </c>
      <c r="F253" s="60">
        <f>VLOOKUP(E253,Tabela1[],3,FALSE)</f>
        <v>0</v>
      </c>
      <c r="G253" s="10">
        <f t="shared" si="50"/>
        <v>119.44</v>
      </c>
      <c r="H253" s="10">
        <f t="shared" si="41"/>
        <v>146.91120000000001</v>
      </c>
    </row>
    <row r="254" spans="1:8" outlineLevel="1">
      <c r="A254" s="12" t="s">
        <v>166</v>
      </c>
      <c r="B254" s="15" t="s">
        <v>171</v>
      </c>
      <c r="C254" s="7">
        <v>136.28</v>
      </c>
      <c r="D254" s="88">
        <f t="shared" si="42"/>
        <v>167.62440000000001</v>
      </c>
      <c r="E254" s="6" t="s">
        <v>4</v>
      </c>
      <c r="F254" s="60">
        <f>VLOOKUP(E254,Tabela1[],3,FALSE)</f>
        <v>0</v>
      </c>
      <c r="G254" s="10">
        <f t="shared" si="50"/>
        <v>136.28</v>
      </c>
      <c r="H254" s="10">
        <f t="shared" si="41"/>
        <v>167.62440000000001</v>
      </c>
    </row>
    <row r="255" spans="1:8" outlineLevel="1">
      <c r="A255" s="12" t="s">
        <v>167</v>
      </c>
      <c r="B255" s="15" t="s">
        <v>168</v>
      </c>
      <c r="C255" s="7">
        <v>129.51</v>
      </c>
      <c r="D255" s="88">
        <f t="shared" si="42"/>
        <v>159.29729999999998</v>
      </c>
      <c r="E255" s="6" t="s">
        <v>4</v>
      </c>
      <c r="F255" s="60">
        <f>VLOOKUP(E255,Tabela1[],3,FALSE)</f>
        <v>0</v>
      </c>
      <c r="G255" s="10">
        <f t="shared" si="50"/>
        <v>129.51</v>
      </c>
      <c r="H255" s="10">
        <f t="shared" si="41"/>
        <v>159.29729999999998</v>
      </c>
    </row>
    <row r="256" spans="1:8" outlineLevel="1">
      <c r="A256" s="12" t="s">
        <v>169</v>
      </c>
      <c r="B256" s="15" t="s">
        <v>170</v>
      </c>
      <c r="C256" s="7">
        <v>100.21</v>
      </c>
      <c r="D256" s="88">
        <f t="shared" si="42"/>
        <v>123.25829999999999</v>
      </c>
      <c r="E256" s="6" t="s">
        <v>4</v>
      </c>
      <c r="F256" s="60">
        <f>VLOOKUP(E256,Tabela1[],3,FALSE)</f>
        <v>0</v>
      </c>
      <c r="G256" s="10">
        <f t="shared" si="50"/>
        <v>100.21</v>
      </c>
      <c r="H256" s="10">
        <f t="shared" si="41"/>
        <v>123.25829999999999</v>
      </c>
    </row>
    <row r="257" spans="1:8">
      <c r="A257"/>
      <c r="B257"/>
      <c r="C257"/>
      <c r="D257"/>
      <c r="E257"/>
      <c r="F257" s="60"/>
      <c r="G257"/>
      <c r="H257"/>
    </row>
    <row r="258" spans="1:8">
      <c r="A258" s="116" t="s">
        <v>175</v>
      </c>
      <c r="B258" s="116"/>
      <c r="C258" s="116"/>
      <c r="D258" s="116"/>
      <c r="E258" s="116"/>
      <c r="F258" s="116"/>
      <c r="G258" s="116"/>
      <c r="H258" s="116"/>
    </row>
    <row r="259" spans="1:8" outlineLevel="1">
      <c r="A259"/>
      <c r="B259"/>
      <c r="C259"/>
      <c r="D259"/>
      <c r="E259"/>
      <c r="F259" s="60"/>
      <c r="G259"/>
      <c r="H259"/>
    </row>
    <row r="260" spans="1:8" outlineLevel="1">
      <c r="A260" s="17" t="s">
        <v>867</v>
      </c>
      <c r="B260" s="100" t="s">
        <v>868</v>
      </c>
      <c r="C260" s="7">
        <v>1103.3800000000001</v>
      </c>
      <c r="D260" s="88">
        <f>C260*1.23</f>
        <v>1357.1574000000001</v>
      </c>
      <c r="E260" s="74" t="s">
        <v>4</v>
      </c>
      <c r="F260" s="60">
        <f>VLOOKUP(E260,Tabela1[],3,FALSE)</f>
        <v>0</v>
      </c>
      <c r="G260" s="10">
        <f>C260-(C260*F260)</f>
        <v>1103.3800000000001</v>
      </c>
      <c r="H260" s="10">
        <f t="shared" ref="H260" si="53">G260*1.23</f>
        <v>1357.1574000000001</v>
      </c>
    </row>
    <row r="261" spans="1:8" outlineLevel="1">
      <c r="A261" s="12" t="s">
        <v>176</v>
      </c>
      <c r="B261" s="15" t="s">
        <v>177</v>
      </c>
      <c r="C261" s="7">
        <v>222.6</v>
      </c>
      <c r="D261" s="88">
        <f>C261*1.23</f>
        <v>273.798</v>
      </c>
      <c r="E261" s="6" t="s">
        <v>4</v>
      </c>
      <c r="F261" s="60">
        <f>VLOOKUP(E261,Tabela1[],3,FALSE)</f>
        <v>0</v>
      </c>
      <c r="G261" s="10">
        <f>C261-(C261*F261)</f>
        <v>222.6</v>
      </c>
      <c r="H261" s="10">
        <f t="shared" ref="H261:H263" si="54">G261*1.23</f>
        <v>273.798</v>
      </c>
    </row>
    <row r="262" spans="1:8" outlineLevel="1">
      <c r="A262" s="12" t="s">
        <v>178</v>
      </c>
      <c r="B262" s="18" t="s">
        <v>180</v>
      </c>
      <c r="C262" s="7">
        <v>510.57</v>
      </c>
      <c r="D262" s="88">
        <f t="shared" ref="D262:D263" si="55">C262*1.23</f>
        <v>628.00109999999995</v>
      </c>
      <c r="E262" s="6" t="s">
        <v>6</v>
      </c>
      <c r="F262" s="60">
        <f>VLOOKUP(E262,Tabela1[],3,FALSE)</f>
        <v>0</v>
      </c>
      <c r="G262" s="10">
        <f>C262-(C262*F262)</f>
        <v>510.57</v>
      </c>
      <c r="H262" s="10">
        <f t="shared" si="54"/>
        <v>628.00109999999995</v>
      </c>
    </row>
    <row r="263" spans="1:8" outlineLevel="1">
      <c r="A263" s="12" t="s">
        <v>179</v>
      </c>
      <c r="B263" s="18" t="s">
        <v>181</v>
      </c>
      <c r="C263" s="7">
        <v>634.96</v>
      </c>
      <c r="D263" s="88">
        <f t="shared" si="55"/>
        <v>781.00080000000003</v>
      </c>
      <c r="E263" s="6" t="s">
        <v>6</v>
      </c>
      <c r="F263" s="60">
        <f>VLOOKUP(E263,Tabela1[],3,FALSE)</f>
        <v>0</v>
      </c>
      <c r="G263" s="10">
        <f>C263-(C263*F263)</f>
        <v>634.96</v>
      </c>
      <c r="H263" s="10">
        <f t="shared" si="54"/>
        <v>781.00080000000003</v>
      </c>
    </row>
    <row r="264" spans="1:8">
      <c r="A264"/>
      <c r="B264"/>
      <c r="C264"/>
      <c r="D264"/>
      <c r="E264"/>
      <c r="F264" s="60"/>
      <c r="G264"/>
      <c r="H264"/>
    </row>
    <row r="265" spans="1:8">
      <c r="A265" s="116" t="s">
        <v>182</v>
      </c>
      <c r="B265" s="116"/>
      <c r="C265" s="116"/>
      <c r="D265" s="116"/>
      <c r="E265" s="116"/>
      <c r="F265" s="116"/>
      <c r="G265" s="116"/>
      <c r="H265" s="116"/>
    </row>
    <row r="266" spans="1:8" outlineLevel="1">
      <c r="A266"/>
      <c r="B266"/>
      <c r="C266"/>
      <c r="D266"/>
      <c r="E266"/>
      <c r="F266" s="60"/>
      <c r="G266"/>
      <c r="H266"/>
    </row>
    <row r="267" spans="1:8" outlineLevel="1">
      <c r="A267" s="12" t="s">
        <v>183</v>
      </c>
      <c r="B267" s="15" t="s">
        <v>184</v>
      </c>
      <c r="C267" s="7">
        <v>159.25</v>
      </c>
      <c r="D267" s="88">
        <f>C267*1.23</f>
        <v>195.8775</v>
      </c>
      <c r="E267" s="6" t="s">
        <v>4</v>
      </c>
      <c r="F267" s="60">
        <f>VLOOKUP(E267,Tabela1[],3,FALSE)</f>
        <v>0</v>
      </c>
      <c r="G267" s="10">
        <f>C267-(C267*F267)</f>
        <v>159.25</v>
      </c>
      <c r="H267" s="10">
        <f t="shared" ref="H267:H283" si="56">G267*1.23</f>
        <v>195.8775</v>
      </c>
    </row>
    <row r="268" spans="1:8" outlineLevel="1">
      <c r="A268" s="12" t="s">
        <v>185</v>
      </c>
      <c r="B268" s="15" t="s">
        <v>186</v>
      </c>
      <c r="C268" s="7">
        <v>169.21</v>
      </c>
      <c r="D268" s="88">
        <f t="shared" ref="D268:D283" si="57">C268*1.23</f>
        <v>208.1283</v>
      </c>
      <c r="E268" s="6" t="s">
        <v>4</v>
      </c>
      <c r="F268" s="60">
        <f>VLOOKUP(E268,Tabela1[],3,FALSE)</f>
        <v>0</v>
      </c>
      <c r="G268" s="10">
        <f>C268-(C268*F268)</f>
        <v>169.21</v>
      </c>
      <c r="H268" s="10">
        <f t="shared" si="56"/>
        <v>208.1283</v>
      </c>
    </row>
    <row r="269" spans="1:8" outlineLevel="1">
      <c r="A269" s="12" t="s">
        <v>187</v>
      </c>
      <c r="B269" s="15" t="s">
        <v>188</v>
      </c>
      <c r="C269" s="7">
        <v>99.54</v>
      </c>
      <c r="D269" s="88">
        <f t="shared" si="57"/>
        <v>122.4342</v>
      </c>
      <c r="E269" s="6" t="s">
        <v>4</v>
      </c>
      <c r="F269" s="60">
        <f>VLOOKUP(E269,Tabela1[],3,FALSE)</f>
        <v>0</v>
      </c>
      <c r="G269" s="10">
        <f>C269-(C269*F269)</f>
        <v>99.54</v>
      </c>
      <c r="H269" s="10">
        <f t="shared" si="56"/>
        <v>122.4342</v>
      </c>
    </row>
    <row r="270" spans="1:8" outlineLevel="1">
      <c r="A270" s="12" t="s">
        <v>189</v>
      </c>
      <c r="B270" s="15" t="s">
        <v>190</v>
      </c>
      <c r="C270" s="7">
        <v>119.44</v>
      </c>
      <c r="D270" s="88">
        <f t="shared" si="57"/>
        <v>146.91120000000001</v>
      </c>
      <c r="E270" s="6" t="s">
        <v>4</v>
      </c>
      <c r="F270" s="60">
        <f>VLOOKUP(E270,Tabela1[],3,FALSE)</f>
        <v>0</v>
      </c>
      <c r="G270" s="10">
        <f>C270-(C270*F270)</f>
        <v>119.44</v>
      </c>
      <c r="H270" s="10">
        <f t="shared" si="56"/>
        <v>146.91120000000001</v>
      </c>
    </row>
    <row r="271" spans="1:8" outlineLevel="1">
      <c r="A271" s="12" t="s">
        <v>191</v>
      </c>
      <c r="B271" s="15" t="s">
        <v>192</v>
      </c>
      <c r="C271" s="7">
        <v>139.36000000000001</v>
      </c>
      <c r="D271" s="88">
        <f t="shared" si="57"/>
        <v>171.4128</v>
      </c>
      <c r="E271" s="6" t="s">
        <v>4</v>
      </c>
      <c r="F271" s="60">
        <f>VLOOKUP(E271,Tabela1[],3,FALSE)</f>
        <v>0</v>
      </c>
      <c r="G271" s="10">
        <f>C271-(C271*F271)</f>
        <v>139.36000000000001</v>
      </c>
      <c r="H271" s="10">
        <f t="shared" si="56"/>
        <v>171.4128</v>
      </c>
    </row>
    <row r="272" spans="1:8" outlineLevel="1">
      <c r="A272"/>
      <c r="B272"/>
      <c r="C272" s="7"/>
      <c r="D272" s="102"/>
      <c r="E272"/>
      <c r="F272" s="60"/>
      <c r="G272" s="10"/>
      <c r="H272" s="10"/>
    </row>
    <row r="273" spans="1:8" outlineLevel="1">
      <c r="A273" s="17" t="s">
        <v>193</v>
      </c>
      <c r="B273" s="18" t="s">
        <v>893</v>
      </c>
      <c r="C273" s="7">
        <v>49.5</v>
      </c>
      <c r="D273" s="88">
        <f t="shared" si="57"/>
        <v>60.884999999999998</v>
      </c>
      <c r="E273" s="74" t="s">
        <v>4</v>
      </c>
      <c r="F273" s="60">
        <f>VLOOKUP(E273,Tabela1[],3,FALSE)</f>
        <v>0</v>
      </c>
      <c r="G273" s="10">
        <f>C273-(C273*F273)</f>
        <v>49.5</v>
      </c>
      <c r="H273" s="10">
        <f t="shared" si="56"/>
        <v>60.884999999999998</v>
      </c>
    </row>
    <row r="274" spans="1:8" outlineLevel="1">
      <c r="A274" s="17" t="s">
        <v>194</v>
      </c>
      <c r="B274" s="18" t="s">
        <v>1107</v>
      </c>
      <c r="C274" s="7">
        <v>20.92</v>
      </c>
      <c r="D274" s="88">
        <f t="shared" si="57"/>
        <v>25.7316</v>
      </c>
      <c r="E274" s="74" t="s">
        <v>4</v>
      </c>
      <c r="F274" s="60">
        <f>VLOOKUP(E274,Tabela1[],3,FALSE)</f>
        <v>0</v>
      </c>
      <c r="G274" s="10">
        <f>C274-(C274*F274)</f>
        <v>20.92</v>
      </c>
      <c r="H274" s="10">
        <f t="shared" si="56"/>
        <v>25.7316</v>
      </c>
    </row>
    <row r="275" spans="1:8" outlineLevel="1">
      <c r="A275" s="17" t="s">
        <v>1109</v>
      </c>
      <c r="B275" s="18" t="s">
        <v>1108</v>
      </c>
      <c r="C275" s="7">
        <v>20.92</v>
      </c>
      <c r="D275" s="88">
        <f t="shared" ref="D275" si="58">C275*1.23</f>
        <v>25.7316</v>
      </c>
      <c r="E275" s="74" t="s">
        <v>4</v>
      </c>
      <c r="F275" s="60">
        <f>VLOOKUP(E275,Tabela1[],3,FALSE)</f>
        <v>0</v>
      </c>
      <c r="G275" s="10">
        <f>C275-(C275*F275)</f>
        <v>20.92</v>
      </c>
      <c r="H275" s="10">
        <f t="shared" ref="H275" si="59">G275*1.23</f>
        <v>25.7316</v>
      </c>
    </row>
    <row r="276" spans="1:8" outlineLevel="1">
      <c r="A276" s="17" t="s">
        <v>754</v>
      </c>
      <c r="B276" s="18" t="s">
        <v>755</v>
      </c>
      <c r="C276" s="7">
        <v>143.41</v>
      </c>
      <c r="D276" s="88">
        <f t="shared" si="57"/>
        <v>176.39429999999999</v>
      </c>
      <c r="E276" s="74" t="s">
        <v>4</v>
      </c>
      <c r="F276" s="60">
        <f>VLOOKUP(E276,Tabela1[],3,FALSE)</f>
        <v>0</v>
      </c>
      <c r="G276" s="10">
        <f>C276-(C276*F276)</f>
        <v>143.41</v>
      </c>
      <c r="H276" s="10">
        <f t="shared" ref="H276" si="60">G276*1.23</f>
        <v>176.39429999999999</v>
      </c>
    </row>
    <row r="277" spans="1:8" outlineLevel="1">
      <c r="A277" s="83"/>
      <c r="B277" s="84"/>
      <c r="C277" s="7"/>
      <c r="D277" s="88"/>
      <c r="E277" s="76"/>
      <c r="F277" s="60"/>
      <c r="G277" s="10"/>
      <c r="H277" s="10"/>
    </row>
    <row r="278" spans="1:8" outlineLevel="1">
      <c r="A278" s="12" t="s">
        <v>195</v>
      </c>
      <c r="B278" s="15" t="s">
        <v>196</v>
      </c>
      <c r="C278" s="7">
        <v>12.98</v>
      </c>
      <c r="D278" s="88">
        <f t="shared" si="57"/>
        <v>15.965400000000001</v>
      </c>
      <c r="E278" s="6" t="s">
        <v>4</v>
      </c>
      <c r="F278" s="60">
        <f>VLOOKUP(E278,Tabela1[],3,FALSE)</f>
        <v>0</v>
      </c>
      <c r="G278" s="10">
        <f>C278-(C278*F278)</f>
        <v>12.98</v>
      </c>
      <c r="H278" s="10">
        <f t="shared" si="56"/>
        <v>15.965400000000001</v>
      </c>
    </row>
    <row r="279" spans="1:8" outlineLevel="1">
      <c r="A279" s="12" t="s">
        <v>197</v>
      </c>
      <c r="B279" s="15" t="s">
        <v>198</v>
      </c>
      <c r="C279" s="7">
        <v>10.38</v>
      </c>
      <c r="D279" s="88">
        <f t="shared" si="57"/>
        <v>12.7674</v>
      </c>
      <c r="E279" s="6" t="s">
        <v>4</v>
      </c>
      <c r="F279" s="60">
        <f>VLOOKUP(E279,Tabela1[],3,FALSE)</f>
        <v>0</v>
      </c>
      <c r="G279" s="10">
        <f>C279-(C279*F279)</f>
        <v>10.38</v>
      </c>
      <c r="H279" s="10">
        <f t="shared" si="56"/>
        <v>12.7674</v>
      </c>
    </row>
    <row r="280" spans="1:8" outlineLevel="1">
      <c r="A280"/>
      <c r="B280"/>
      <c r="C280" s="7"/>
      <c r="D280" s="102"/>
      <c r="E280"/>
      <c r="F280" s="60"/>
      <c r="G280" s="10"/>
      <c r="H280" s="10"/>
    </row>
    <row r="281" spans="1:8" outlineLevel="1">
      <c r="A281" s="12" t="s">
        <v>199</v>
      </c>
      <c r="B281" s="15" t="s">
        <v>200</v>
      </c>
      <c r="C281" s="7">
        <v>22.06</v>
      </c>
      <c r="D281" s="88">
        <f t="shared" si="57"/>
        <v>27.133799999999997</v>
      </c>
      <c r="E281" s="6" t="s">
        <v>4</v>
      </c>
      <c r="F281" s="60">
        <f>VLOOKUP(E281,Tabela1[],3,FALSE)</f>
        <v>0</v>
      </c>
      <c r="G281" s="10">
        <f>C281-(C281*F281)</f>
        <v>22.06</v>
      </c>
      <c r="H281" s="10">
        <f t="shared" si="56"/>
        <v>27.133799999999997</v>
      </c>
    </row>
    <row r="282" spans="1:8" outlineLevel="1">
      <c r="A282" s="17" t="s">
        <v>1129</v>
      </c>
      <c r="B282" s="18" t="s">
        <v>1128</v>
      </c>
      <c r="C282" s="7">
        <v>30.893000000000001</v>
      </c>
      <c r="D282" s="88">
        <f t="shared" ref="D282" si="61">C282*1.23</f>
        <v>37.998390000000001</v>
      </c>
      <c r="E282" s="74" t="s">
        <v>4</v>
      </c>
      <c r="F282" s="112">
        <f>VLOOKUP(E282,Tabela1[],3,FALSE)</f>
        <v>0</v>
      </c>
      <c r="G282" s="102">
        <f>C282-(C282*F282)</f>
        <v>30.893000000000001</v>
      </c>
      <c r="H282" s="102">
        <f t="shared" ref="H282" si="62">G282*1.23</f>
        <v>37.998390000000001</v>
      </c>
    </row>
    <row r="283" spans="1:8" outlineLevel="1">
      <c r="A283" s="12" t="s">
        <v>201</v>
      </c>
      <c r="B283" s="18" t="s">
        <v>1038</v>
      </c>
      <c r="C283" s="7">
        <v>49.77</v>
      </c>
      <c r="D283" s="88">
        <f t="shared" si="57"/>
        <v>61.217100000000002</v>
      </c>
      <c r="E283" s="6" t="s">
        <v>4</v>
      </c>
      <c r="F283" s="60">
        <f>VLOOKUP(E283,Tabela1[],3,FALSE)</f>
        <v>0</v>
      </c>
      <c r="G283" s="10">
        <f>C283-(C283*F283)</f>
        <v>49.77</v>
      </c>
      <c r="H283" s="10">
        <f t="shared" si="56"/>
        <v>61.217100000000002</v>
      </c>
    </row>
    <row r="284" spans="1:8">
      <c r="A284"/>
      <c r="B284"/>
      <c r="C284"/>
      <c r="D284"/>
      <c r="E284"/>
      <c r="F284" s="60"/>
      <c r="G284"/>
      <c r="H284"/>
    </row>
    <row r="285" spans="1:8">
      <c r="A285" s="116" t="s">
        <v>307</v>
      </c>
      <c r="B285" s="116"/>
      <c r="C285" s="116"/>
      <c r="D285" s="116"/>
      <c r="E285" s="116"/>
      <c r="F285" s="116"/>
      <c r="G285" s="116"/>
      <c r="H285" s="116"/>
    </row>
    <row r="286" spans="1:8" outlineLevel="1">
      <c r="A286"/>
      <c r="B286"/>
      <c r="C286"/>
      <c r="D286"/>
      <c r="E286"/>
      <c r="F286" s="60"/>
      <c r="G286"/>
      <c r="H286"/>
    </row>
    <row r="287" spans="1:8" outlineLevel="1">
      <c r="A287" s="17" t="s">
        <v>305</v>
      </c>
      <c r="B287" s="18" t="s">
        <v>306</v>
      </c>
      <c r="C287" s="7">
        <v>11</v>
      </c>
      <c r="D287" s="88">
        <f>C287*1.23</f>
        <v>13.53</v>
      </c>
      <c r="E287" s="9" t="s">
        <v>5</v>
      </c>
      <c r="F287" s="60">
        <f>VLOOKUP(E287,Tabela1[],3,FALSE)</f>
        <v>0</v>
      </c>
      <c r="G287" s="10">
        <f>C287-(C287*F287)</f>
        <v>11</v>
      </c>
      <c r="H287" s="10">
        <f>G287*1.23</f>
        <v>13.53</v>
      </c>
    </row>
    <row r="288" spans="1:8" outlineLevel="1">
      <c r="A288" s="17"/>
      <c r="B288" s="18" t="s">
        <v>869</v>
      </c>
      <c r="C288" s="7"/>
      <c r="D288" s="88"/>
      <c r="E288" s="9"/>
      <c r="F288" s="60"/>
      <c r="G288" s="10"/>
      <c r="H288" s="10"/>
    </row>
    <row r="289" spans="1:9" outlineLevel="1">
      <c r="A289" s="17" t="s">
        <v>1080</v>
      </c>
      <c r="B289" s="18" t="s">
        <v>756</v>
      </c>
      <c r="C289" s="7">
        <v>8.5500000000000007</v>
      </c>
      <c r="D289" s="88">
        <f>C289*1.23</f>
        <v>10.516500000000001</v>
      </c>
      <c r="E289" s="9" t="s">
        <v>5</v>
      </c>
      <c r="F289" s="60">
        <f>VLOOKUP(E289,Tabela1[],3,FALSE)</f>
        <v>0</v>
      </c>
      <c r="G289" s="10">
        <f>C289-(C289*F289)</f>
        <v>8.5500000000000007</v>
      </c>
      <c r="H289" s="10">
        <f t="shared" ref="H289" si="63">G289*1.23</f>
        <v>10.516500000000001</v>
      </c>
    </row>
    <row r="290" spans="1:9" outlineLevel="1">
      <c r="A290" s="17"/>
      <c r="B290" s="18" t="s">
        <v>870</v>
      </c>
      <c r="C290" s="7"/>
      <c r="D290" s="88"/>
      <c r="E290" s="9"/>
      <c r="F290" s="60"/>
      <c r="G290" s="85"/>
      <c r="H290" s="10"/>
      <c r="I290" s="10"/>
    </row>
    <row r="291" spans="1:9" outlineLevel="1">
      <c r="A291" s="17"/>
      <c r="B291" s="18"/>
      <c r="C291" s="7"/>
      <c r="D291" s="88"/>
      <c r="E291" s="9"/>
      <c r="F291" s="60"/>
      <c r="G291" s="10"/>
      <c r="H291" s="10"/>
    </row>
    <row r="292" spans="1:9" outlineLevel="1">
      <c r="A292" s="17" t="s">
        <v>202</v>
      </c>
      <c r="B292" s="18" t="s">
        <v>871</v>
      </c>
      <c r="C292" s="7">
        <v>36.75</v>
      </c>
      <c r="D292" s="88">
        <f>C292*1.23</f>
        <v>45.202500000000001</v>
      </c>
      <c r="E292" s="9" t="s">
        <v>5</v>
      </c>
      <c r="F292" s="60">
        <f>VLOOKUP(E292,Tabela1[],3,FALSE)</f>
        <v>0</v>
      </c>
      <c r="G292" s="10">
        <f t="shared" ref="G292:G302" si="64">C292-(C292*F292)</f>
        <v>36.75</v>
      </c>
      <c r="H292" s="10">
        <f t="shared" ref="H292:H349" si="65">G292*1.23</f>
        <v>45.202500000000001</v>
      </c>
    </row>
    <row r="293" spans="1:9" outlineLevel="1">
      <c r="A293" s="17" t="s">
        <v>203</v>
      </c>
      <c r="B293" s="18" t="s">
        <v>872</v>
      </c>
      <c r="C293" s="7">
        <v>36.75</v>
      </c>
      <c r="D293" s="88">
        <f t="shared" ref="D293:D346" si="66">C293*1.23</f>
        <v>45.202500000000001</v>
      </c>
      <c r="E293" s="9" t="s">
        <v>5</v>
      </c>
      <c r="F293" s="60">
        <f>VLOOKUP(E293,Tabela1[],3,FALSE)</f>
        <v>0</v>
      </c>
      <c r="G293" s="10">
        <f t="shared" si="64"/>
        <v>36.75</v>
      </c>
      <c r="H293" s="10">
        <f t="shared" si="65"/>
        <v>45.202500000000001</v>
      </c>
    </row>
    <row r="294" spans="1:9" outlineLevel="1">
      <c r="A294" s="17" t="s">
        <v>204</v>
      </c>
      <c r="B294" s="18" t="s">
        <v>873</v>
      </c>
      <c r="C294" s="7">
        <v>36.75</v>
      </c>
      <c r="D294" s="88">
        <f t="shared" si="66"/>
        <v>45.202500000000001</v>
      </c>
      <c r="E294" s="9" t="s">
        <v>5</v>
      </c>
      <c r="F294" s="60">
        <f>VLOOKUP(E294,Tabela1[],3,FALSE)</f>
        <v>0</v>
      </c>
      <c r="G294" s="10">
        <f t="shared" si="64"/>
        <v>36.75</v>
      </c>
      <c r="H294" s="10">
        <f t="shared" si="65"/>
        <v>45.202500000000001</v>
      </c>
    </row>
    <row r="295" spans="1:9" outlineLevel="1">
      <c r="A295" s="17" t="s">
        <v>205</v>
      </c>
      <c r="B295" s="18" t="s">
        <v>874</v>
      </c>
      <c r="C295" s="7">
        <v>36.75</v>
      </c>
      <c r="D295" s="88">
        <f t="shared" si="66"/>
        <v>45.202500000000001</v>
      </c>
      <c r="E295" s="9" t="s">
        <v>5</v>
      </c>
      <c r="F295" s="60">
        <f>VLOOKUP(E295,Tabela1[],3,FALSE)</f>
        <v>0</v>
      </c>
      <c r="G295" s="10">
        <f t="shared" si="64"/>
        <v>36.75</v>
      </c>
      <c r="H295" s="10">
        <f t="shared" si="65"/>
        <v>45.202500000000001</v>
      </c>
    </row>
    <row r="296" spans="1:9" outlineLevel="1">
      <c r="A296" s="17" t="s">
        <v>206</v>
      </c>
      <c r="B296" s="18" t="s">
        <v>875</v>
      </c>
      <c r="C296" s="7">
        <v>36.75</v>
      </c>
      <c r="D296" s="88">
        <f t="shared" si="66"/>
        <v>45.202500000000001</v>
      </c>
      <c r="E296" s="9" t="s">
        <v>5</v>
      </c>
      <c r="F296" s="60">
        <f>VLOOKUP(E296,Tabela1[],3,FALSE)</f>
        <v>0</v>
      </c>
      <c r="G296" s="10">
        <f t="shared" si="64"/>
        <v>36.75</v>
      </c>
      <c r="H296" s="10">
        <f t="shared" si="65"/>
        <v>45.202500000000001</v>
      </c>
    </row>
    <row r="297" spans="1:9" outlineLevel="1">
      <c r="A297" s="17" t="s">
        <v>207</v>
      </c>
      <c r="B297" s="18" t="s">
        <v>876</v>
      </c>
      <c r="C297" s="7">
        <v>36.75</v>
      </c>
      <c r="D297" s="88">
        <f t="shared" si="66"/>
        <v>45.202500000000001</v>
      </c>
      <c r="E297" s="9" t="s">
        <v>5</v>
      </c>
      <c r="F297" s="60">
        <f>VLOOKUP(E297,Tabela1[],3,FALSE)</f>
        <v>0</v>
      </c>
      <c r="G297" s="10">
        <f t="shared" si="64"/>
        <v>36.75</v>
      </c>
      <c r="H297" s="10">
        <f t="shared" si="65"/>
        <v>45.202500000000001</v>
      </c>
    </row>
    <row r="298" spans="1:9" outlineLevel="1">
      <c r="A298" s="17" t="s">
        <v>208</v>
      </c>
      <c r="B298" s="18" t="s">
        <v>877</v>
      </c>
      <c r="C298" s="7">
        <v>84</v>
      </c>
      <c r="D298" s="88">
        <f t="shared" si="66"/>
        <v>103.32</v>
      </c>
      <c r="E298" s="9" t="s">
        <v>5</v>
      </c>
      <c r="F298" s="60">
        <f>VLOOKUP(E298,Tabela1[],3,FALSE)</f>
        <v>0</v>
      </c>
      <c r="G298" s="10">
        <f t="shared" si="64"/>
        <v>84</v>
      </c>
      <c r="H298" s="10">
        <f t="shared" si="65"/>
        <v>103.32</v>
      </c>
    </row>
    <row r="299" spans="1:9" outlineLevel="1">
      <c r="A299" s="17" t="s">
        <v>209</v>
      </c>
      <c r="B299" s="18" t="s">
        <v>878</v>
      </c>
      <c r="C299" s="7">
        <v>84</v>
      </c>
      <c r="D299" s="88">
        <f t="shared" si="66"/>
        <v>103.32</v>
      </c>
      <c r="E299" s="9" t="s">
        <v>5</v>
      </c>
      <c r="F299" s="60">
        <f>VLOOKUP(E299,Tabela1[],3,FALSE)</f>
        <v>0</v>
      </c>
      <c r="G299" s="10">
        <f t="shared" si="64"/>
        <v>84</v>
      </c>
      <c r="H299" s="10">
        <f t="shared" si="65"/>
        <v>103.32</v>
      </c>
    </row>
    <row r="300" spans="1:9" outlineLevel="1">
      <c r="A300" s="17" t="s">
        <v>210</v>
      </c>
      <c r="B300" s="18" t="s">
        <v>879</v>
      </c>
      <c r="C300" s="7">
        <v>84</v>
      </c>
      <c r="D300" s="88">
        <f t="shared" si="66"/>
        <v>103.32</v>
      </c>
      <c r="E300" s="9" t="s">
        <v>5</v>
      </c>
      <c r="F300" s="60">
        <f>VLOOKUP(E300,Tabela1[],3,FALSE)</f>
        <v>0</v>
      </c>
      <c r="G300" s="10">
        <f t="shared" si="64"/>
        <v>84</v>
      </c>
      <c r="H300" s="10">
        <f t="shared" si="65"/>
        <v>103.32</v>
      </c>
    </row>
    <row r="301" spans="1:9" outlineLevel="1">
      <c r="A301" s="17" t="s">
        <v>211</v>
      </c>
      <c r="B301" s="18" t="s">
        <v>880</v>
      </c>
      <c r="C301" s="7">
        <v>84</v>
      </c>
      <c r="D301" s="88">
        <f t="shared" si="66"/>
        <v>103.32</v>
      </c>
      <c r="E301" s="9" t="s">
        <v>5</v>
      </c>
      <c r="F301" s="60">
        <f>VLOOKUP(E301,Tabela1[],3,FALSE)</f>
        <v>0</v>
      </c>
      <c r="G301" s="10">
        <f t="shared" si="64"/>
        <v>84</v>
      </c>
      <c r="H301" s="10">
        <f t="shared" si="65"/>
        <v>103.32</v>
      </c>
    </row>
    <row r="302" spans="1:9" outlineLevel="1">
      <c r="A302" s="17" t="s">
        <v>212</v>
      </c>
      <c r="B302" s="18" t="s">
        <v>881</v>
      </c>
      <c r="C302" s="7">
        <v>84</v>
      </c>
      <c r="D302" s="88">
        <f t="shared" si="66"/>
        <v>103.32</v>
      </c>
      <c r="E302" s="9" t="s">
        <v>5</v>
      </c>
      <c r="F302" s="60">
        <f>VLOOKUP(E302,Tabela1[],3,FALSE)</f>
        <v>0</v>
      </c>
      <c r="G302" s="10">
        <f t="shared" si="64"/>
        <v>84</v>
      </c>
      <c r="H302" s="10">
        <f t="shared" si="65"/>
        <v>103.32</v>
      </c>
    </row>
    <row r="303" spans="1:9" outlineLevel="1">
      <c r="A303" s="17"/>
      <c r="B303" s="18"/>
      <c r="C303" s="7"/>
      <c r="D303" s="102"/>
      <c r="E303" s="75"/>
      <c r="F303" s="60"/>
      <c r="G303" s="10"/>
      <c r="H303" s="10"/>
    </row>
    <row r="304" spans="1:9" outlineLevel="1">
      <c r="A304" s="17" t="s">
        <v>213</v>
      </c>
      <c r="B304" s="18" t="s">
        <v>882</v>
      </c>
      <c r="C304" s="7">
        <v>8.19</v>
      </c>
      <c r="D304" s="88">
        <f t="shared" si="66"/>
        <v>10.073699999999999</v>
      </c>
      <c r="E304" s="9" t="s">
        <v>5</v>
      </c>
      <c r="F304" s="60">
        <f>VLOOKUP(E304,Tabela1[],3,FALSE)</f>
        <v>0</v>
      </c>
      <c r="G304" s="10">
        <f t="shared" ref="G304:G314" si="67">C304-(C304*F304)</f>
        <v>8.19</v>
      </c>
      <c r="H304" s="10">
        <f t="shared" si="65"/>
        <v>10.073699999999999</v>
      </c>
    </row>
    <row r="305" spans="1:8" outlineLevel="1">
      <c r="A305" s="17" t="s">
        <v>214</v>
      </c>
      <c r="B305" s="18" t="s">
        <v>883</v>
      </c>
      <c r="C305" s="7">
        <v>8.19</v>
      </c>
      <c r="D305" s="88">
        <f t="shared" si="66"/>
        <v>10.073699999999999</v>
      </c>
      <c r="E305" s="9" t="s">
        <v>5</v>
      </c>
      <c r="F305" s="60">
        <f>VLOOKUP(E305,Tabela1[],3,FALSE)</f>
        <v>0</v>
      </c>
      <c r="G305" s="10">
        <f t="shared" si="67"/>
        <v>8.19</v>
      </c>
      <c r="H305" s="10">
        <f t="shared" si="65"/>
        <v>10.073699999999999</v>
      </c>
    </row>
    <row r="306" spans="1:8" outlineLevel="1">
      <c r="A306" s="17" t="s">
        <v>215</v>
      </c>
      <c r="B306" s="18" t="s">
        <v>884</v>
      </c>
      <c r="C306" s="7">
        <v>8.19</v>
      </c>
      <c r="D306" s="88">
        <f t="shared" si="66"/>
        <v>10.073699999999999</v>
      </c>
      <c r="E306" s="9" t="s">
        <v>5</v>
      </c>
      <c r="F306" s="60">
        <f>VLOOKUP(E306,Tabela1[],3,FALSE)</f>
        <v>0</v>
      </c>
      <c r="G306" s="10">
        <f t="shared" si="67"/>
        <v>8.19</v>
      </c>
      <c r="H306" s="10">
        <f t="shared" si="65"/>
        <v>10.073699999999999</v>
      </c>
    </row>
    <row r="307" spans="1:8" outlineLevel="1">
      <c r="A307" s="17" t="s">
        <v>216</v>
      </c>
      <c r="B307" s="18" t="s">
        <v>885</v>
      </c>
      <c r="C307" s="7">
        <v>8.19</v>
      </c>
      <c r="D307" s="88">
        <f t="shared" si="66"/>
        <v>10.073699999999999</v>
      </c>
      <c r="E307" s="9" t="s">
        <v>5</v>
      </c>
      <c r="F307" s="60">
        <f>VLOOKUP(E307,Tabela1[],3,FALSE)</f>
        <v>0</v>
      </c>
      <c r="G307" s="10">
        <f t="shared" si="67"/>
        <v>8.19</v>
      </c>
      <c r="H307" s="10">
        <f t="shared" si="65"/>
        <v>10.073699999999999</v>
      </c>
    </row>
    <row r="308" spans="1:8" outlineLevel="1">
      <c r="A308" s="17" t="s">
        <v>217</v>
      </c>
      <c r="B308" s="18" t="s">
        <v>886</v>
      </c>
      <c r="C308" s="7">
        <v>8.19</v>
      </c>
      <c r="D308" s="88">
        <f t="shared" si="66"/>
        <v>10.073699999999999</v>
      </c>
      <c r="E308" s="9" t="s">
        <v>5</v>
      </c>
      <c r="F308" s="60">
        <f>VLOOKUP(E308,Tabela1[],3,FALSE)</f>
        <v>0</v>
      </c>
      <c r="G308" s="10">
        <f t="shared" si="67"/>
        <v>8.19</v>
      </c>
      <c r="H308" s="10">
        <f t="shared" si="65"/>
        <v>10.073699999999999</v>
      </c>
    </row>
    <row r="309" spans="1:8" outlineLevel="1">
      <c r="A309" s="17" t="s">
        <v>218</v>
      </c>
      <c r="B309" s="18" t="s">
        <v>887</v>
      </c>
      <c r="C309" s="7">
        <v>8.19</v>
      </c>
      <c r="D309" s="88">
        <f t="shared" si="66"/>
        <v>10.073699999999999</v>
      </c>
      <c r="E309" s="9" t="s">
        <v>5</v>
      </c>
      <c r="F309" s="60">
        <f>VLOOKUP(E309,Tabela1[],3,FALSE)</f>
        <v>0</v>
      </c>
      <c r="G309" s="10">
        <f t="shared" si="67"/>
        <v>8.19</v>
      </c>
      <c r="H309" s="10">
        <f t="shared" si="65"/>
        <v>10.073699999999999</v>
      </c>
    </row>
    <row r="310" spans="1:8" outlineLevel="1">
      <c r="A310" s="17" t="s">
        <v>219</v>
      </c>
      <c r="B310" s="18" t="s">
        <v>888</v>
      </c>
      <c r="C310" s="7">
        <v>31.5</v>
      </c>
      <c r="D310" s="88">
        <f t="shared" si="66"/>
        <v>38.744999999999997</v>
      </c>
      <c r="E310" s="9" t="s">
        <v>5</v>
      </c>
      <c r="F310" s="60">
        <f>VLOOKUP(E310,Tabela1[],3,FALSE)</f>
        <v>0</v>
      </c>
      <c r="G310" s="10">
        <f t="shared" si="67"/>
        <v>31.5</v>
      </c>
      <c r="H310" s="10">
        <f t="shared" si="65"/>
        <v>38.744999999999997</v>
      </c>
    </row>
    <row r="311" spans="1:8" outlineLevel="1">
      <c r="A311" s="17" t="s">
        <v>220</v>
      </c>
      <c r="B311" s="18" t="s">
        <v>889</v>
      </c>
      <c r="C311" s="7">
        <v>31.5</v>
      </c>
      <c r="D311" s="88">
        <f t="shared" si="66"/>
        <v>38.744999999999997</v>
      </c>
      <c r="E311" s="9" t="s">
        <v>5</v>
      </c>
      <c r="F311" s="60">
        <f>VLOOKUP(E311,Tabela1[],3,FALSE)</f>
        <v>0</v>
      </c>
      <c r="G311" s="10">
        <f t="shared" si="67"/>
        <v>31.5</v>
      </c>
      <c r="H311" s="10">
        <f t="shared" si="65"/>
        <v>38.744999999999997</v>
      </c>
    </row>
    <row r="312" spans="1:8" outlineLevel="1">
      <c r="A312" s="17" t="s">
        <v>221</v>
      </c>
      <c r="B312" s="18" t="s">
        <v>890</v>
      </c>
      <c r="C312" s="7">
        <v>31.5</v>
      </c>
      <c r="D312" s="88">
        <f t="shared" si="66"/>
        <v>38.744999999999997</v>
      </c>
      <c r="E312" s="9" t="s">
        <v>5</v>
      </c>
      <c r="F312" s="60">
        <f>VLOOKUP(E312,Tabela1[],3,FALSE)</f>
        <v>0</v>
      </c>
      <c r="G312" s="10">
        <f t="shared" si="67"/>
        <v>31.5</v>
      </c>
      <c r="H312" s="10">
        <f t="shared" si="65"/>
        <v>38.744999999999997</v>
      </c>
    </row>
    <row r="313" spans="1:8" outlineLevel="1">
      <c r="A313" s="17" t="s">
        <v>222</v>
      </c>
      <c r="B313" s="18" t="s">
        <v>891</v>
      </c>
      <c r="C313" s="7">
        <v>31.5</v>
      </c>
      <c r="D313" s="88">
        <f t="shared" si="66"/>
        <v>38.744999999999997</v>
      </c>
      <c r="E313" s="9" t="s">
        <v>5</v>
      </c>
      <c r="F313" s="60">
        <f>VLOOKUP(E313,Tabela1[],3,FALSE)</f>
        <v>0</v>
      </c>
      <c r="G313" s="10">
        <f t="shared" si="67"/>
        <v>31.5</v>
      </c>
      <c r="H313" s="10">
        <f t="shared" si="65"/>
        <v>38.744999999999997</v>
      </c>
    </row>
    <row r="314" spans="1:8" outlineLevel="1">
      <c r="A314" s="17" t="s">
        <v>223</v>
      </c>
      <c r="B314" s="18" t="s">
        <v>892</v>
      </c>
      <c r="C314" s="7">
        <v>31.5</v>
      </c>
      <c r="D314" s="88">
        <f t="shared" si="66"/>
        <v>38.744999999999997</v>
      </c>
      <c r="E314" s="9" t="s">
        <v>5</v>
      </c>
      <c r="F314" s="60">
        <f>VLOOKUP(E314,Tabela1[],3,FALSE)</f>
        <v>0</v>
      </c>
      <c r="G314" s="10">
        <f t="shared" si="67"/>
        <v>31.5</v>
      </c>
      <c r="H314" s="10">
        <f t="shared" si="65"/>
        <v>38.744999999999997</v>
      </c>
    </row>
    <row r="315" spans="1:8" outlineLevel="1">
      <c r="A315" s="75"/>
      <c r="B315" s="75"/>
      <c r="C315" s="75"/>
      <c r="D315" s="102"/>
      <c r="E315" s="75"/>
      <c r="F315" s="60"/>
      <c r="G315" s="10"/>
      <c r="H315" s="10"/>
    </row>
    <row r="316" spans="1:8" outlineLevel="1">
      <c r="A316" s="17" t="s">
        <v>224</v>
      </c>
      <c r="B316" s="18" t="s">
        <v>894</v>
      </c>
      <c r="C316" s="7">
        <v>38.159999999999997</v>
      </c>
      <c r="D316" s="88">
        <f t="shared" si="66"/>
        <v>46.936799999999998</v>
      </c>
      <c r="E316" s="9" t="s">
        <v>5</v>
      </c>
      <c r="F316" s="60">
        <f>VLOOKUP(E316,Tabela1[],3,FALSE)</f>
        <v>0</v>
      </c>
      <c r="G316" s="10">
        <f>C316-(C316*F316)</f>
        <v>38.159999999999997</v>
      </c>
      <c r="H316" s="10">
        <f t="shared" si="65"/>
        <v>46.936799999999998</v>
      </c>
    </row>
    <row r="317" spans="1:8" outlineLevel="1">
      <c r="A317" s="17" t="s">
        <v>225</v>
      </c>
      <c r="B317" s="18" t="s">
        <v>895</v>
      </c>
      <c r="C317" s="7">
        <v>77.27</v>
      </c>
      <c r="D317" s="88">
        <f t="shared" si="66"/>
        <v>95.042099999999991</v>
      </c>
      <c r="E317" s="9" t="s">
        <v>5</v>
      </c>
      <c r="F317" s="60">
        <f>VLOOKUP(E317,Tabela1[],3,FALSE)</f>
        <v>0</v>
      </c>
      <c r="G317" s="10">
        <f>C317-(C317*F317)</f>
        <v>77.27</v>
      </c>
      <c r="H317" s="10">
        <f t="shared" si="65"/>
        <v>95.042099999999991</v>
      </c>
    </row>
    <row r="318" spans="1:8" outlineLevel="1">
      <c r="A318" s="17" t="s">
        <v>226</v>
      </c>
      <c r="B318" s="18" t="s">
        <v>896</v>
      </c>
      <c r="C318" s="7">
        <v>77.27</v>
      </c>
      <c r="D318" s="88">
        <f t="shared" si="66"/>
        <v>95.042099999999991</v>
      </c>
      <c r="E318" s="9" t="s">
        <v>5</v>
      </c>
      <c r="F318" s="60">
        <f>VLOOKUP(E318,Tabela1[],3,FALSE)</f>
        <v>0</v>
      </c>
      <c r="G318" s="10">
        <f>C318-(C318*F318)</f>
        <v>77.27</v>
      </c>
      <c r="H318" s="10">
        <f t="shared" si="65"/>
        <v>95.042099999999991</v>
      </c>
    </row>
    <row r="319" spans="1:8" outlineLevel="1">
      <c r="A319" s="17" t="s">
        <v>227</v>
      </c>
      <c r="B319" s="18" t="s">
        <v>897</v>
      </c>
      <c r="C319" s="7">
        <v>8.01</v>
      </c>
      <c r="D319" s="88">
        <f t="shared" si="66"/>
        <v>9.8522999999999996</v>
      </c>
      <c r="E319" s="9" t="s">
        <v>5</v>
      </c>
      <c r="F319" s="60">
        <f>VLOOKUP(E319,Tabela1[],3,FALSE)</f>
        <v>0</v>
      </c>
      <c r="G319" s="10">
        <f>C319-(C319*F319)</f>
        <v>8.01</v>
      </c>
      <c r="H319" s="10">
        <f t="shared" si="65"/>
        <v>9.8522999999999996</v>
      </c>
    </row>
    <row r="320" spans="1:8" outlineLevel="1">
      <c r="A320" s="75"/>
      <c r="B320" s="75"/>
      <c r="C320" s="75"/>
      <c r="D320" s="102"/>
      <c r="E320" s="9"/>
      <c r="F320" s="60"/>
      <c r="G320" s="10"/>
      <c r="H320" s="10"/>
    </row>
    <row r="321" spans="1:8" outlineLevel="1">
      <c r="A321" s="17" t="s">
        <v>228</v>
      </c>
      <c r="B321" s="18" t="s">
        <v>898</v>
      </c>
      <c r="C321" s="7">
        <v>28.62</v>
      </c>
      <c r="D321" s="88">
        <f t="shared" si="66"/>
        <v>35.202600000000004</v>
      </c>
      <c r="E321" s="9" t="s">
        <v>5</v>
      </c>
      <c r="F321" s="60">
        <f>VLOOKUP(E321,Tabela1[],3,FALSE)</f>
        <v>0</v>
      </c>
      <c r="G321" s="10">
        <f t="shared" ref="G321:G328" si="68">C321-(C321*F321)</f>
        <v>28.62</v>
      </c>
      <c r="H321" s="10">
        <f t="shared" si="65"/>
        <v>35.202600000000004</v>
      </c>
    </row>
    <row r="322" spans="1:8" outlineLevel="1">
      <c r="A322" s="17" t="s">
        <v>229</v>
      </c>
      <c r="B322" s="18" t="s">
        <v>899</v>
      </c>
      <c r="C322" s="7">
        <v>28.62</v>
      </c>
      <c r="D322" s="88">
        <f t="shared" si="66"/>
        <v>35.202600000000004</v>
      </c>
      <c r="E322" s="9" t="s">
        <v>5</v>
      </c>
      <c r="F322" s="60">
        <f>VLOOKUP(E322,Tabela1[],3,FALSE)</f>
        <v>0</v>
      </c>
      <c r="G322" s="10">
        <f t="shared" si="68"/>
        <v>28.62</v>
      </c>
      <c r="H322" s="10">
        <f t="shared" si="65"/>
        <v>35.202600000000004</v>
      </c>
    </row>
    <row r="323" spans="1:8" outlineLevel="1">
      <c r="A323" s="17" t="s">
        <v>231</v>
      </c>
      <c r="B323" s="18" t="s">
        <v>900</v>
      </c>
      <c r="C323" s="7">
        <v>28.62</v>
      </c>
      <c r="D323" s="88">
        <f>C323*1.23</f>
        <v>35.202600000000004</v>
      </c>
      <c r="E323" s="9" t="s">
        <v>5</v>
      </c>
      <c r="F323" s="60">
        <f>VLOOKUP(E323,Tabela1[],3,FALSE)</f>
        <v>0</v>
      </c>
      <c r="G323" s="10">
        <f t="shared" si="68"/>
        <v>28.62</v>
      </c>
      <c r="H323" s="10">
        <f>G323*1.23</f>
        <v>35.202600000000004</v>
      </c>
    </row>
    <row r="324" spans="1:8" outlineLevel="1">
      <c r="A324" s="17" t="s">
        <v>230</v>
      </c>
      <c r="B324" s="18" t="s">
        <v>901</v>
      </c>
      <c r="C324" s="7">
        <v>36.25</v>
      </c>
      <c r="D324" s="88">
        <f t="shared" si="66"/>
        <v>44.587499999999999</v>
      </c>
      <c r="E324" s="9" t="s">
        <v>5</v>
      </c>
      <c r="F324" s="60">
        <f>VLOOKUP(E324,Tabela1[],3,FALSE)</f>
        <v>0</v>
      </c>
      <c r="G324" s="10">
        <f t="shared" si="68"/>
        <v>36.25</v>
      </c>
      <c r="H324" s="10">
        <f t="shared" si="65"/>
        <v>44.587499999999999</v>
      </c>
    </row>
    <row r="325" spans="1:8" outlineLevel="1">
      <c r="A325" s="17" t="s">
        <v>232</v>
      </c>
      <c r="B325" s="18" t="s">
        <v>902</v>
      </c>
      <c r="C325" s="7">
        <v>36.25</v>
      </c>
      <c r="D325" s="88">
        <f t="shared" si="66"/>
        <v>44.587499999999999</v>
      </c>
      <c r="E325" s="9" t="s">
        <v>5</v>
      </c>
      <c r="F325" s="60">
        <f>VLOOKUP(E325,Tabela1[],3,FALSE)</f>
        <v>0</v>
      </c>
      <c r="G325" s="10">
        <f t="shared" si="68"/>
        <v>36.25</v>
      </c>
      <c r="H325" s="10">
        <f t="shared" si="65"/>
        <v>44.587499999999999</v>
      </c>
    </row>
    <row r="326" spans="1:8" outlineLevel="1">
      <c r="A326" s="17" t="s">
        <v>233</v>
      </c>
      <c r="B326" s="18" t="s">
        <v>903</v>
      </c>
      <c r="C326" s="7">
        <v>36.25</v>
      </c>
      <c r="D326" s="88">
        <f t="shared" si="66"/>
        <v>44.587499999999999</v>
      </c>
      <c r="E326" s="9" t="s">
        <v>5</v>
      </c>
      <c r="F326" s="60">
        <f>VLOOKUP(E326,Tabela1[],3,FALSE)</f>
        <v>0</v>
      </c>
      <c r="G326" s="10">
        <f t="shared" si="68"/>
        <v>36.25</v>
      </c>
      <c r="H326" s="10">
        <f t="shared" si="65"/>
        <v>44.587499999999999</v>
      </c>
    </row>
    <row r="327" spans="1:8" outlineLevel="1">
      <c r="A327" s="17" t="s">
        <v>234</v>
      </c>
      <c r="B327" s="18" t="s">
        <v>904</v>
      </c>
      <c r="C327" s="7">
        <v>36.25</v>
      </c>
      <c r="D327" s="88">
        <f t="shared" si="66"/>
        <v>44.587499999999999</v>
      </c>
      <c r="E327" s="9" t="s">
        <v>5</v>
      </c>
      <c r="F327" s="60">
        <f>VLOOKUP(E327,Tabela1[],3,FALSE)</f>
        <v>0</v>
      </c>
      <c r="G327" s="10">
        <f t="shared" si="68"/>
        <v>36.25</v>
      </c>
      <c r="H327" s="10">
        <f t="shared" si="65"/>
        <v>44.587499999999999</v>
      </c>
    </row>
    <row r="328" spans="1:8" outlineLevel="1">
      <c r="A328" s="17" t="s">
        <v>1083</v>
      </c>
      <c r="B328" s="18" t="s">
        <v>1084</v>
      </c>
      <c r="C328" s="7">
        <v>36.25</v>
      </c>
      <c r="D328" s="88">
        <f t="shared" ref="D328" si="69">C328*1.23</f>
        <v>44.587499999999999</v>
      </c>
      <c r="E328" s="9" t="s">
        <v>5</v>
      </c>
      <c r="F328" s="60">
        <f>VLOOKUP(E328,Tabela1[],3,FALSE)</f>
        <v>0</v>
      </c>
      <c r="G328" s="10">
        <f t="shared" si="68"/>
        <v>36.25</v>
      </c>
      <c r="H328" s="10">
        <f t="shared" ref="H328" si="70">G328*1.23</f>
        <v>44.587499999999999</v>
      </c>
    </row>
    <row r="329" spans="1:8" outlineLevel="1">
      <c r="A329" s="17"/>
      <c r="B329" s="18"/>
      <c r="C329" s="7"/>
      <c r="D329" s="88"/>
      <c r="E329" s="9"/>
      <c r="F329" s="60"/>
      <c r="G329" s="10"/>
      <c r="H329" s="10"/>
    </row>
    <row r="330" spans="1:8" outlineLevel="1">
      <c r="A330" s="74" t="s">
        <v>757</v>
      </c>
      <c r="B330" s="75" t="s">
        <v>905</v>
      </c>
      <c r="C330" s="7">
        <v>24</v>
      </c>
      <c r="D330" s="88">
        <f t="shared" ref="D330:D332" si="71">C330*1.23</f>
        <v>29.52</v>
      </c>
      <c r="E330" s="9" t="s">
        <v>5</v>
      </c>
      <c r="F330" s="60">
        <f>VLOOKUP(E330,Tabela1[],3,FALSE)</f>
        <v>0</v>
      </c>
      <c r="G330" s="10">
        <f>C330-(C330*F330)</f>
        <v>24</v>
      </c>
      <c r="H330" s="10">
        <f t="shared" ref="H330:H332" si="72">G330*1.23</f>
        <v>29.52</v>
      </c>
    </row>
    <row r="331" spans="1:8" outlineLevel="1">
      <c r="A331" s="74" t="s">
        <v>758</v>
      </c>
      <c r="B331" s="75" t="s">
        <v>906</v>
      </c>
      <c r="C331" s="7">
        <v>24</v>
      </c>
      <c r="D331" s="88">
        <f t="shared" si="71"/>
        <v>29.52</v>
      </c>
      <c r="E331" s="9" t="s">
        <v>5</v>
      </c>
      <c r="F331" s="60">
        <f>VLOOKUP(E331,Tabela1[],3,FALSE)</f>
        <v>0</v>
      </c>
      <c r="G331" s="10">
        <f>C331-(C331*F331)</f>
        <v>24</v>
      </c>
      <c r="H331" s="10">
        <f t="shared" si="72"/>
        <v>29.52</v>
      </c>
    </row>
    <row r="332" spans="1:8" outlineLevel="1">
      <c r="A332" s="74" t="s">
        <v>759</v>
      </c>
      <c r="B332" s="75" t="s">
        <v>907</v>
      </c>
      <c r="C332" s="7">
        <v>24</v>
      </c>
      <c r="D332" s="88">
        <f t="shared" si="71"/>
        <v>29.52</v>
      </c>
      <c r="E332" s="9" t="s">
        <v>5</v>
      </c>
      <c r="F332" s="60">
        <f>VLOOKUP(E332,Tabela1[],3,FALSE)</f>
        <v>0</v>
      </c>
      <c r="G332" s="10">
        <f>C332-(C332*F332)</f>
        <v>24</v>
      </c>
      <c r="H332" s="10">
        <f t="shared" si="72"/>
        <v>29.52</v>
      </c>
    </row>
    <row r="333" spans="1:8" outlineLevel="1">
      <c r="A333" s="75"/>
      <c r="B333" s="75"/>
      <c r="C333" s="75"/>
      <c r="D333" s="102"/>
      <c r="E333" s="9"/>
      <c r="F333" s="60"/>
      <c r="G333" s="10"/>
      <c r="H333" s="10"/>
    </row>
    <row r="334" spans="1:8" outlineLevel="1">
      <c r="A334" s="17" t="s">
        <v>235</v>
      </c>
      <c r="B334" s="18" t="s">
        <v>908</v>
      </c>
      <c r="C334" s="7">
        <v>32</v>
      </c>
      <c r="D334" s="88">
        <f t="shared" si="66"/>
        <v>39.36</v>
      </c>
      <c r="E334" s="9" t="s">
        <v>5</v>
      </c>
      <c r="F334" s="60">
        <f>VLOOKUP(E334,Tabela1[],3,FALSE)</f>
        <v>0</v>
      </c>
      <c r="G334" s="10">
        <f>C334-(C334*F334)</f>
        <v>32</v>
      </c>
      <c r="H334" s="10">
        <f t="shared" si="65"/>
        <v>39.36</v>
      </c>
    </row>
    <row r="335" spans="1:8" outlineLevel="1">
      <c r="A335" s="17" t="s">
        <v>236</v>
      </c>
      <c r="B335" s="18" t="s">
        <v>909</v>
      </c>
      <c r="C335" s="7">
        <v>32</v>
      </c>
      <c r="D335" s="88">
        <f t="shared" si="66"/>
        <v>39.36</v>
      </c>
      <c r="E335" s="9" t="s">
        <v>5</v>
      </c>
      <c r="F335" s="60">
        <f>VLOOKUP(E335,Tabela1[],3,FALSE)</f>
        <v>0</v>
      </c>
      <c r="G335" s="10">
        <f>C335-(C335*F335)</f>
        <v>32</v>
      </c>
      <c r="H335" s="10">
        <f t="shared" si="65"/>
        <v>39.36</v>
      </c>
    </row>
    <row r="336" spans="1:8" outlineLevel="1">
      <c r="A336" s="75"/>
      <c r="B336" s="75"/>
      <c r="C336" s="75"/>
      <c r="D336" s="102"/>
      <c r="E336" s="9"/>
      <c r="F336" s="60"/>
      <c r="G336" s="10"/>
      <c r="H336" s="10"/>
    </row>
    <row r="337" spans="1:8" outlineLevel="1">
      <c r="A337" s="17" t="s">
        <v>237</v>
      </c>
      <c r="B337" s="18" t="s">
        <v>910</v>
      </c>
      <c r="C337" s="7">
        <v>6.5</v>
      </c>
      <c r="D337" s="88">
        <f t="shared" si="66"/>
        <v>7.9950000000000001</v>
      </c>
      <c r="E337" s="9" t="s">
        <v>5</v>
      </c>
      <c r="F337" s="60">
        <f>VLOOKUP(E337,Tabela1[],3,FALSE)</f>
        <v>0</v>
      </c>
      <c r="G337" s="10">
        <f>C337-(C337*F337)</f>
        <v>6.5</v>
      </c>
      <c r="H337" s="10">
        <f t="shared" si="65"/>
        <v>7.9950000000000001</v>
      </c>
    </row>
    <row r="338" spans="1:8" outlineLevel="1">
      <c r="A338" s="17" t="s">
        <v>238</v>
      </c>
      <c r="B338" s="18" t="s">
        <v>911</v>
      </c>
      <c r="C338" s="7">
        <v>6.5</v>
      </c>
      <c r="D338" s="88">
        <f t="shared" si="66"/>
        <v>7.9950000000000001</v>
      </c>
      <c r="E338" s="9" t="s">
        <v>5</v>
      </c>
      <c r="F338" s="60">
        <f>VLOOKUP(E338,Tabela1[],3,FALSE)</f>
        <v>0</v>
      </c>
      <c r="G338" s="10">
        <f>C338-(C338*F338)</f>
        <v>6.5</v>
      </c>
      <c r="H338" s="10">
        <f t="shared" si="65"/>
        <v>7.9950000000000001</v>
      </c>
    </row>
    <row r="339" spans="1:8" outlineLevel="1">
      <c r="A339" s="75"/>
      <c r="B339" s="75"/>
      <c r="C339" s="75"/>
      <c r="D339" s="102"/>
      <c r="E339" s="9"/>
      <c r="F339" s="60"/>
      <c r="G339" s="10"/>
      <c r="H339" s="10"/>
    </row>
    <row r="340" spans="1:8" outlineLevel="1">
      <c r="A340" s="17" t="s">
        <v>239</v>
      </c>
      <c r="B340" s="18" t="s">
        <v>912</v>
      </c>
      <c r="C340" s="7">
        <v>34.340000000000003</v>
      </c>
      <c r="D340" s="88">
        <f t="shared" si="66"/>
        <v>42.238200000000006</v>
      </c>
      <c r="E340" s="9" t="s">
        <v>5</v>
      </c>
      <c r="F340" s="60">
        <f>VLOOKUP(E340,Tabela1[],3,FALSE)</f>
        <v>0</v>
      </c>
      <c r="G340" s="10">
        <f t="shared" ref="G340:G346" si="73">C340-(C340*F340)</f>
        <v>34.340000000000003</v>
      </c>
      <c r="H340" s="10">
        <f t="shared" si="65"/>
        <v>42.238200000000006</v>
      </c>
    </row>
    <row r="341" spans="1:8" outlineLevel="1">
      <c r="A341" s="17" t="s">
        <v>240</v>
      </c>
      <c r="B341" s="18" t="s">
        <v>913</v>
      </c>
      <c r="C341" s="7">
        <v>34.340000000000003</v>
      </c>
      <c r="D341" s="88">
        <f t="shared" si="66"/>
        <v>42.238200000000006</v>
      </c>
      <c r="E341" s="9" t="s">
        <v>5</v>
      </c>
      <c r="F341" s="60">
        <f>VLOOKUP(E341,Tabela1[],3,FALSE)</f>
        <v>0</v>
      </c>
      <c r="G341" s="10">
        <f t="shared" si="73"/>
        <v>34.340000000000003</v>
      </c>
      <c r="H341" s="10">
        <f t="shared" si="65"/>
        <v>42.238200000000006</v>
      </c>
    </row>
    <row r="342" spans="1:8" outlineLevel="1">
      <c r="A342" s="17" t="s">
        <v>241</v>
      </c>
      <c r="B342" s="18" t="s">
        <v>914</v>
      </c>
      <c r="C342" s="7">
        <v>34.340000000000003</v>
      </c>
      <c r="D342" s="88">
        <f t="shared" si="66"/>
        <v>42.238200000000006</v>
      </c>
      <c r="E342" s="9" t="s">
        <v>5</v>
      </c>
      <c r="F342" s="60">
        <f>VLOOKUP(E342,Tabela1[],3,FALSE)</f>
        <v>0</v>
      </c>
      <c r="G342" s="10">
        <f t="shared" si="73"/>
        <v>34.340000000000003</v>
      </c>
      <c r="H342" s="10">
        <f t="shared" si="65"/>
        <v>42.238200000000006</v>
      </c>
    </row>
    <row r="343" spans="1:8" outlineLevel="1">
      <c r="A343" s="17" t="s">
        <v>242</v>
      </c>
      <c r="B343" s="18" t="s">
        <v>915</v>
      </c>
      <c r="C343" s="7">
        <v>34.340000000000003</v>
      </c>
      <c r="D343" s="88">
        <f t="shared" si="66"/>
        <v>42.238200000000006</v>
      </c>
      <c r="E343" s="9" t="s">
        <v>5</v>
      </c>
      <c r="F343" s="60">
        <f>VLOOKUP(E343,Tabela1[],3,FALSE)</f>
        <v>0</v>
      </c>
      <c r="G343" s="10">
        <f t="shared" si="73"/>
        <v>34.340000000000003</v>
      </c>
      <c r="H343" s="10">
        <f t="shared" si="65"/>
        <v>42.238200000000006</v>
      </c>
    </row>
    <row r="344" spans="1:8" outlineLevel="1">
      <c r="A344" s="17" t="s">
        <v>243</v>
      </c>
      <c r="B344" s="18" t="s">
        <v>916</v>
      </c>
      <c r="C344" s="7">
        <v>34.340000000000003</v>
      </c>
      <c r="D344" s="88">
        <f t="shared" si="66"/>
        <v>42.238200000000006</v>
      </c>
      <c r="E344" s="9" t="s">
        <v>5</v>
      </c>
      <c r="F344" s="60">
        <f>VLOOKUP(E344,Tabela1[],3,FALSE)</f>
        <v>0</v>
      </c>
      <c r="G344" s="10">
        <f t="shared" si="73"/>
        <v>34.340000000000003</v>
      </c>
      <c r="H344" s="10">
        <f t="shared" si="65"/>
        <v>42.238200000000006</v>
      </c>
    </row>
    <row r="345" spans="1:8" outlineLevel="1">
      <c r="A345" s="17" t="s">
        <v>1081</v>
      </c>
      <c r="B345" s="18" t="s">
        <v>917</v>
      </c>
      <c r="C345" s="7">
        <v>34.340000000000003</v>
      </c>
      <c r="D345" s="88">
        <f t="shared" si="66"/>
        <v>42.238200000000006</v>
      </c>
      <c r="E345" s="9" t="s">
        <v>5</v>
      </c>
      <c r="F345" s="60">
        <f>VLOOKUP(E345,Tabela1[],3,FALSE)</f>
        <v>0</v>
      </c>
      <c r="G345" s="10">
        <f t="shared" si="73"/>
        <v>34.340000000000003</v>
      </c>
      <c r="H345" s="10">
        <f t="shared" ref="H345:H346" si="74">G345*1.23</f>
        <v>42.238200000000006</v>
      </c>
    </row>
    <row r="346" spans="1:8" outlineLevel="1">
      <c r="A346" s="17" t="s">
        <v>1082</v>
      </c>
      <c r="B346" s="18" t="s">
        <v>918</v>
      </c>
      <c r="C346" s="7">
        <v>34.340000000000003</v>
      </c>
      <c r="D346" s="88">
        <f t="shared" si="66"/>
        <v>42.238200000000006</v>
      </c>
      <c r="E346" s="9" t="s">
        <v>5</v>
      </c>
      <c r="F346" s="60">
        <f>VLOOKUP(E346,Tabela1[],3,FALSE)</f>
        <v>0</v>
      </c>
      <c r="G346" s="10">
        <f t="shared" si="73"/>
        <v>34.340000000000003</v>
      </c>
      <c r="H346" s="10">
        <f t="shared" si="74"/>
        <v>42.238200000000006</v>
      </c>
    </row>
    <row r="347" spans="1:8" outlineLevel="1">
      <c r="A347" s="75"/>
      <c r="B347" s="75"/>
      <c r="C347" s="75"/>
      <c r="D347" s="102"/>
      <c r="E347" s="9"/>
      <c r="F347" s="60"/>
      <c r="G347" s="10"/>
      <c r="H347" s="10"/>
    </row>
    <row r="348" spans="1:8" outlineLevel="1">
      <c r="A348" s="17" t="s">
        <v>244</v>
      </c>
      <c r="B348" s="18" t="s">
        <v>919</v>
      </c>
      <c r="C348" s="7">
        <v>68.459999999999994</v>
      </c>
      <c r="D348" s="88">
        <f t="shared" ref="D348:D356" si="75">C348*1.23</f>
        <v>84.205799999999996</v>
      </c>
      <c r="E348" s="9" t="s">
        <v>6</v>
      </c>
      <c r="F348" s="60">
        <f>VLOOKUP(E348,Tabela1[],3,FALSE)</f>
        <v>0</v>
      </c>
      <c r="G348" s="10">
        <f t="shared" ref="G348:G356" si="76">C348-(C348*F348)</f>
        <v>68.459999999999994</v>
      </c>
      <c r="H348" s="10">
        <f t="shared" si="65"/>
        <v>84.205799999999996</v>
      </c>
    </row>
    <row r="349" spans="1:8" outlineLevel="1">
      <c r="A349" s="17" t="s">
        <v>245</v>
      </c>
      <c r="B349" s="18" t="s">
        <v>920</v>
      </c>
      <c r="C349" s="7">
        <v>13.8</v>
      </c>
      <c r="D349" s="88">
        <f t="shared" si="75"/>
        <v>16.974</v>
      </c>
      <c r="E349" s="9" t="s">
        <v>6</v>
      </c>
      <c r="F349" s="60">
        <f>VLOOKUP(E349,Tabela1[],3,FALSE)</f>
        <v>0</v>
      </c>
      <c r="G349" s="10">
        <f t="shared" si="76"/>
        <v>13.8</v>
      </c>
      <c r="H349" s="10">
        <f t="shared" si="65"/>
        <v>16.974</v>
      </c>
    </row>
    <row r="350" spans="1:8" outlineLevel="1">
      <c r="A350" s="17" t="s">
        <v>246</v>
      </c>
      <c r="B350" s="18" t="s">
        <v>921</v>
      </c>
      <c r="C350" s="7">
        <v>13.8</v>
      </c>
      <c r="D350" s="88">
        <f t="shared" si="75"/>
        <v>16.974</v>
      </c>
      <c r="E350" s="9" t="s">
        <v>6</v>
      </c>
      <c r="F350" s="60">
        <f>VLOOKUP(E350,Tabela1[],3,FALSE)</f>
        <v>0</v>
      </c>
      <c r="G350" s="10">
        <f t="shared" si="76"/>
        <v>13.8</v>
      </c>
      <c r="H350" s="10">
        <f t="shared" ref="H350:H359" si="77">G350*1.23</f>
        <v>16.974</v>
      </c>
    </row>
    <row r="351" spans="1:8" outlineLevel="1">
      <c r="A351" s="17" t="s">
        <v>247</v>
      </c>
      <c r="B351" s="18" t="s">
        <v>922</v>
      </c>
      <c r="C351" s="7">
        <v>13.8</v>
      </c>
      <c r="D351" s="88">
        <f t="shared" si="75"/>
        <v>16.974</v>
      </c>
      <c r="E351" s="9" t="s">
        <v>6</v>
      </c>
      <c r="F351" s="60">
        <f>VLOOKUP(E351,Tabela1[],3,FALSE)</f>
        <v>0</v>
      </c>
      <c r="G351" s="10">
        <f t="shared" si="76"/>
        <v>13.8</v>
      </c>
      <c r="H351" s="10">
        <f t="shared" si="77"/>
        <v>16.974</v>
      </c>
    </row>
    <row r="352" spans="1:8" outlineLevel="1">
      <c r="A352" s="17" t="s">
        <v>248</v>
      </c>
      <c r="B352" s="18" t="s">
        <v>923</v>
      </c>
      <c r="C352" s="7">
        <v>13.8</v>
      </c>
      <c r="D352" s="88">
        <f t="shared" si="75"/>
        <v>16.974</v>
      </c>
      <c r="E352" s="9" t="s">
        <v>6</v>
      </c>
      <c r="F352" s="60">
        <f>VLOOKUP(E352,Tabela1[],3,FALSE)</f>
        <v>0</v>
      </c>
      <c r="G352" s="10">
        <f t="shared" si="76"/>
        <v>13.8</v>
      </c>
      <c r="H352" s="10">
        <f t="shared" si="77"/>
        <v>16.974</v>
      </c>
    </row>
    <row r="353" spans="1:8" outlineLevel="1">
      <c r="A353" s="17" t="s">
        <v>249</v>
      </c>
      <c r="B353" s="18" t="s">
        <v>924</v>
      </c>
      <c r="C353" s="7">
        <v>13.8</v>
      </c>
      <c r="D353" s="88">
        <f t="shared" si="75"/>
        <v>16.974</v>
      </c>
      <c r="E353" s="9" t="s">
        <v>6</v>
      </c>
      <c r="F353" s="60">
        <f>VLOOKUP(E353,Tabela1[],3,FALSE)</f>
        <v>0</v>
      </c>
      <c r="G353" s="10">
        <f t="shared" si="76"/>
        <v>13.8</v>
      </c>
      <c r="H353" s="10">
        <f t="shared" si="77"/>
        <v>16.974</v>
      </c>
    </row>
    <row r="354" spans="1:8" outlineLevel="1">
      <c r="A354" s="17" t="s">
        <v>250</v>
      </c>
      <c r="B354" s="18" t="s">
        <v>925</v>
      </c>
      <c r="C354" s="7">
        <v>13.8</v>
      </c>
      <c r="D354" s="88">
        <f t="shared" si="75"/>
        <v>16.974</v>
      </c>
      <c r="E354" s="9" t="s">
        <v>6</v>
      </c>
      <c r="F354" s="60">
        <f>VLOOKUP(E354,Tabela1[],3,FALSE)</f>
        <v>0</v>
      </c>
      <c r="G354" s="10">
        <f t="shared" si="76"/>
        <v>13.8</v>
      </c>
      <c r="H354" s="10">
        <f t="shared" si="77"/>
        <v>16.974</v>
      </c>
    </row>
    <row r="355" spans="1:8" outlineLevel="1">
      <c r="A355" s="17" t="s">
        <v>251</v>
      </c>
      <c r="B355" s="18" t="s">
        <v>926</v>
      </c>
      <c r="C355" s="7">
        <v>13.8</v>
      </c>
      <c r="D355" s="88">
        <f t="shared" si="75"/>
        <v>16.974</v>
      </c>
      <c r="E355" s="9" t="s">
        <v>6</v>
      </c>
      <c r="F355" s="60">
        <f>VLOOKUP(E355,Tabela1[],3,FALSE)</f>
        <v>0</v>
      </c>
      <c r="G355" s="10">
        <f t="shared" si="76"/>
        <v>13.8</v>
      </c>
      <c r="H355" s="10">
        <f t="shared" si="77"/>
        <v>16.974</v>
      </c>
    </row>
    <row r="356" spans="1:8" outlineLevel="1">
      <c r="A356" s="17" t="s">
        <v>252</v>
      </c>
      <c r="B356" s="18" t="s">
        <v>927</v>
      </c>
      <c r="C356" s="7">
        <v>13.8</v>
      </c>
      <c r="D356" s="88">
        <f t="shared" si="75"/>
        <v>16.974</v>
      </c>
      <c r="E356" s="9" t="s">
        <v>6</v>
      </c>
      <c r="F356" s="60">
        <f>VLOOKUP(E356,Tabela1[],3,FALSE)</f>
        <v>0</v>
      </c>
      <c r="G356" s="10">
        <f t="shared" si="76"/>
        <v>13.8</v>
      </c>
      <c r="H356" s="10">
        <f t="shared" si="77"/>
        <v>16.974</v>
      </c>
    </row>
    <row r="357" spans="1:8" outlineLevel="1">
      <c r="A357"/>
      <c r="B357"/>
      <c r="C357" s="75"/>
      <c r="D357" s="102"/>
      <c r="E357" s="14"/>
      <c r="F357" s="60"/>
      <c r="G357" s="10"/>
      <c r="H357" s="10"/>
    </row>
    <row r="358" spans="1:8" outlineLevel="1">
      <c r="A358" s="12" t="s">
        <v>253</v>
      </c>
      <c r="B358" s="18" t="s">
        <v>255</v>
      </c>
      <c r="C358" s="7">
        <v>31.5</v>
      </c>
      <c r="D358" s="88">
        <f t="shared" ref="D358:D360" si="78">C358*1.23</f>
        <v>38.744999999999997</v>
      </c>
      <c r="E358" s="14" t="s">
        <v>5</v>
      </c>
      <c r="F358" s="60">
        <f>VLOOKUP(E358,Tabela1[],3,FALSE)</f>
        <v>0</v>
      </c>
      <c r="G358" s="10">
        <f>C358-(C358*F358)</f>
        <v>31.5</v>
      </c>
      <c r="H358" s="10">
        <f t="shared" si="77"/>
        <v>38.744999999999997</v>
      </c>
    </row>
    <row r="359" spans="1:8" outlineLevel="1">
      <c r="A359" s="17" t="s">
        <v>254</v>
      </c>
      <c r="B359" s="18" t="s">
        <v>256</v>
      </c>
      <c r="C359" s="7">
        <v>50.2</v>
      </c>
      <c r="D359" s="88">
        <f t="shared" si="78"/>
        <v>61.746000000000002</v>
      </c>
      <c r="E359" s="14" t="s">
        <v>6</v>
      </c>
      <c r="F359" s="60">
        <f>VLOOKUP(E359,Tabela1[],3,FALSE)</f>
        <v>0</v>
      </c>
      <c r="G359" s="10">
        <f>C359-(C359*F359)</f>
        <v>50.2</v>
      </c>
      <c r="H359" s="10">
        <f t="shared" si="77"/>
        <v>61.746000000000002</v>
      </c>
    </row>
    <row r="360" spans="1:8" outlineLevel="1">
      <c r="A360" s="17" t="s">
        <v>760</v>
      </c>
      <c r="B360" s="18" t="s">
        <v>761</v>
      </c>
      <c r="C360" s="7">
        <v>95.25</v>
      </c>
      <c r="D360" s="88">
        <f t="shared" si="78"/>
        <v>117.1575</v>
      </c>
      <c r="E360" s="14" t="s">
        <v>6</v>
      </c>
      <c r="F360" s="60">
        <f>VLOOKUP(E360,Tabela1[],3,FALSE)</f>
        <v>0</v>
      </c>
      <c r="G360" s="10">
        <f>C360-(C360*F360)</f>
        <v>95.25</v>
      </c>
      <c r="H360" s="10">
        <f t="shared" ref="H360" si="79">G360*1.23</f>
        <v>117.1575</v>
      </c>
    </row>
    <row r="361" spans="1:8">
      <c r="A361"/>
      <c r="B361"/>
      <c r="C361"/>
      <c r="D361"/>
      <c r="E361" s="14"/>
      <c r="F361" s="60"/>
      <c r="G361"/>
      <c r="H361"/>
    </row>
    <row r="362" spans="1:8">
      <c r="A362" s="116" t="s">
        <v>257</v>
      </c>
      <c r="B362" s="116"/>
      <c r="C362" s="116"/>
      <c r="D362" s="116"/>
      <c r="E362" s="116"/>
      <c r="F362" s="116"/>
      <c r="G362" s="116"/>
      <c r="H362" s="116"/>
    </row>
    <row r="363" spans="1:8" outlineLevel="1">
      <c r="A363"/>
      <c r="B363"/>
      <c r="C363"/>
      <c r="D363"/>
      <c r="E363"/>
      <c r="F363" s="60"/>
      <c r="G363"/>
      <c r="H363"/>
    </row>
    <row r="364" spans="1:8" outlineLevel="1">
      <c r="A364" s="17" t="s">
        <v>258</v>
      </c>
      <c r="B364" s="18" t="s">
        <v>928</v>
      </c>
      <c r="C364" s="7">
        <v>22</v>
      </c>
      <c r="D364" s="88">
        <f>C364*1.23</f>
        <v>27.06</v>
      </c>
      <c r="E364" s="74" t="s">
        <v>5</v>
      </c>
      <c r="F364" s="60">
        <f>VLOOKUP(E364,Tabela1[],3,FALSE)</f>
        <v>0</v>
      </c>
      <c r="G364" s="10">
        <f>C364-(C364*F364)</f>
        <v>22</v>
      </c>
      <c r="H364" s="10">
        <f t="shared" ref="H364:H374" si="80">G364*1.23</f>
        <v>27.06</v>
      </c>
    </row>
    <row r="365" spans="1:8" outlineLevel="1">
      <c r="A365" s="17" t="s">
        <v>259</v>
      </c>
      <c r="B365" s="18" t="s">
        <v>929</v>
      </c>
      <c r="C365" s="7">
        <v>22</v>
      </c>
      <c r="D365" s="88">
        <f t="shared" ref="D365:D374" si="81">C365*1.23</f>
        <v>27.06</v>
      </c>
      <c r="E365" s="74" t="s">
        <v>5</v>
      </c>
      <c r="F365" s="60">
        <f>VLOOKUP(E365,Tabela1[],3,FALSE)</f>
        <v>0</v>
      </c>
      <c r="G365" s="10">
        <f>C365-(C365*F365)</f>
        <v>22</v>
      </c>
      <c r="H365" s="10">
        <f t="shared" si="80"/>
        <v>27.06</v>
      </c>
    </row>
    <row r="366" spans="1:8" outlineLevel="1">
      <c r="A366" s="17" t="s">
        <v>260</v>
      </c>
      <c r="B366" s="18" t="s">
        <v>930</v>
      </c>
      <c r="C366" s="7">
        <v>22</v>
      </c>
      <c r="D366" s="88">
        <f t="shared" si="81"/>
        <v>27.06</v>
      </c>
      <c r="E366" s="74" t="s">
        <v>5</v>
      </c>
      <c r="F366" s="60">
        <f>VLOOKUP(E366,Tabela1[],3,FALSE)</f>
        <v>0</v>
      </c>
      <c r="G366" s="10">
        <f>C366-(C366*F366)</f>
        <v>22</v>
      </c>
      <c r="H366" s="10">
        <f t="shared" si="80"/>
        <v>27.06</v>
      </c>
    </row>
    <row r="367" spans="1:8" outlineLevel="1">
      <c r="A367" s="17" t="s">
        <v>261</v>
      </c>
      <c r="B367" s="18" t="s">
        <v>931</v>
      </c>
      <c r="C367" s="7">
        <v>22</v>
      </c>
      <c r="D367" s="88">
        <f t="shared" si="81"/>
        <v>27.06</v>
      </c>
      <c r="E367" s="74" t="s">
        <v>5</v>
      </c>
      <c r="F367" s="60">
        <f>VLOOKUP(E367,Tabela1[],3,FALSE)</f>
        <v>0</v>
      </c>
      <c r="G367" s="10">
        <f>C367-(C367*F367)</f>
        <v>22</v>
      </c>
      <c r="H367" s="10">
        <f t="shared" si="80"/>
        <v>27.06</v>
      </c>
    </row>
    <row r="368" spans="1:8" outlineLevel="1">
      <c r="A368"/>
      <c r="B368"/>
      <c r="C368"/>
      <c r="D368" s="10"/>
      <c r="E368" s="6"/>
      <c r="F368" s="60"/>
      <c r="G368" s="10"/>
      <c r="H368" s="10"/>
    </row>
    <row r="369" spans="1:9" outlineLevel="1">
      <c r="A369" s="12" t="s">
        <v>262</v>
      </c>
      <c r="B369" s="15" t="s">
        <v>268</v>
      </c>
      <c r="C369" s="7">
        <v>29.11</v>
      </c>
      <c r="D369" s="88">
        <f t="shared" si="81"/>
        <v>35.805299999999995</v>
      </c>
      <c r="E369" s="6" t="s">
        <v>6</v>
      </c>
      <c r="F369" s="60">
        <f>VLOOKUP(E369,Tabela1[],3,FALSE)</f>
        <v>0</v>
      </c>
      <c r="G369" s="10">
        <f t="shared" ref="G369:G374" si="82">C369-(C369*F369)</f>
        <v>29.11</v>
      </c>
      <c r="H369" s="10">
        <f t="shared" si="80"/>
        <v>35.805299999999995</v>
      </c>
    </row>
    <row r="370" spans="1:9" outlineLevel="1">
      <c r="A370" s="12" t="s">
        <v>263</v>
      </c>
      <c r="B370" s="15" t="s">
        <v>269</v>
      </c>
      <c r="C370" s="7">
        <v>29.11</v>
      </c>
      <c r="D370" s="88">
        <f t="shared" si="81"/>
        <v>35.805299999999995</v>
      </c>
      <c r="E370" s="6" t="s">
        <v>6</v>
      </c>
      <c r="F370" s="60">
        <f>VLOOKUP(E370,Tabela1[],3,FALSE)</f>
        <v>0</v>
      </c>
      <c r="G370" s="10">
        <f t="shared" si="82"/>
        <v>29.11</v>
      </c>
      <c r="H370" s="10">
        <f t="shared" si="80"/>
        <v>35.805299999999995</v>
      </c>
    </row>
    <row r="371" spans="1:9" outlineLevel="1">
      <c r="A371" s="12" t="s">
        <v>264</v>
      </c>
      <c r="B371" s="15" t="s">
        <v>270</v>
      </c>
      <c r="C371" s="7">
        <v>29.11</v>
      </c>
      <c r="D371" s="88">
        <f t="shared" si="81"/>
        <v>35.805299999999995</v>
      </c>
      <c r="E371" s="6" t="s">
        <v>6</v>
      </c>
      <c r="F371" s="60">
        <f>VLOOKUP(E371,Tabela1[],3,FALSE)</f>
        <v>0</v>
      </c>
      <c r="G371" s="10">
        <f t="shared" si="82"/>
        <v>29.11</v>
      </c>
      <c r="H371" s="10">
        <f t="shared" si="80"/>
        <v>35.805299999999995</v>
      </c>
    </row>
    <row r="372" spans="1:9" outlineLevel="1">
      <c r="A372" s="12" t="s">
        <v>265</v>
      </c>
      <c r="B372" s="15" t="s">
        <v>271</v>
      </c>
      <c r="C372" s="7">
        <v>29.11</v>
      </c>
      <c r="D372" s="88">
        <f t="shared" si="81"/>
        <v>35.805299999999995</v>
      </c>
      <c r="E372" s="6" t="s">
        <v>6</v>
      </c>
      <c r="F372" s="60">
        <f>VLOOKUP(E372,Tabela1[],3,FALSE)</f>
        <v>0</v>
      </c>
      <c r="G372" s="10">
        <f t="shared" si="82"/>
        <v>29.11</v>
      </c>
      <c r="H372" s="10">
        <f t="shared" si="80"/>
        <v>35.805299999999995</v>
      </c>
    </row>
    <row r="373" spans="1:9" outlineLevel="1">
      <c r="A373" s="12" t="s">
        <v>266</v>
      </c>
      <c r="B373" s="15" t="s">
        <v>272</v>
      </c>
      <c r="C373" s="7">
        <v>29.11</v>
      </c>
      <c r="D373" s="88">
        <f t="shared" si="81"/>
        <v>35.805299999999995</v>
      </c>
      <c r="E373" s="6" t="s">
        <v>6</v>
      </c>
      <c r="F373" s="60">
        <f>VLOOKUP(E373,Tabela1[],3,FALSE)</f>
        <v>0</v>
      </c>
      <c r="G373" s="10">
        <f t="shared" si="82"/>
        <v>29.11</v>
      </c>
      <c r="H373" s="10">
        <f t="shared" si="80"/>
        <v>35.805299999999995</v>
      </c>
    </row>
    <row r="374" spans="1:9" outlineLevel="1">
      <c r="A374" s="12" t="s">
        <v>267</v>
      </c>
      <c r="B374" s="15" t="s">
        <v>273</v>
      </c>
      <c r="C374" s="7">
        <v>29.11</v>
      </c>
      <c r="D374" s="88">
        <f t="shared" si="81"/>
        <v>35.805299999999995</v>
      </c>
      <c r="E374" s="6" t="s">
        <v>6</v>
      </c>
      <c r="F374" s="60">
        <f>VLOOKUP(E374,Tabela1[],3,FALSE)</f>
        <v>0</v>
      </c>
      <c r="G374" s="10">
        <f t="shared" si="82"/>
        <v>29.11</v>
      </c>
      <c r="H374" s="10">
        <f t="shared" si="80"/>
        <v>35.805299999999995</v>
      </c>
    </row>
    <row r="375" spans="1:9">
      <c r="A375"/>
      <c r="B375"/>
      <c r="C375"/>
      <c r="D375"/>
      <c r="E375"/>
      <c r="F375" s="60"/>
      <c r="G375"/>
      <c r="H375"/>
    </row>
    <row r="376" spans="1:9">
      <c r="A376" s="116" t="s">
        <v>274</v>
      </c>
      <c r="B376" s="116"/>
      <c r="C376" s="116"/>
      <c r="D376" s="116"/>
      <c r="E376" s="116"/>
      <c r="F376" s="116"/>
      <c r="G376" s="116"/>
      <c r="H376" s="116"/>
    </row>
    <row r="377" spans="1:9" outlineLevel="1">
      <c r="A377"/>
      <c r="B377"/>
      <c r="C377"/>
      <c r="D377"/>
      <c r="E377"/>
      <c r="F377" s="60"/>
      <c r="G377"/>
      <c r="H377"/>
    </row>
    <row r="378" spans="1:9" outlineLevel="1">
      <c r="A378" s="12" t="s">
        <v>275</v>
      </c>
      <c r="B378" s="15" t="s">
        <v>679</v>
      </c>
      <c r="C378" s="37">
        <v>182.68</v>
      </c>
      <c r="D378" s="32">
        <f>C378*1.23</f>
        <v>224.69640000000001</v>
      </c>
      <c r="E378" s="6" t="s">
        <v>6</v>
      </c>
      <c r="F378" s="60">
        <f>VLOOKUP(E378,Tabela1[],3,FALSE)</f>
        <v>0</v>
      </c>
      <c r="G378" s="10">
        <f t="shared" ref="G378:G386" si="83">C378-(C378*F378)</f>
        <v>182.68</v>
      </c>
      <c r="H378" s="10">
        <f t="shared" ref="H378:H407" si="84">G378*1.23</f>
        <v>224.69640000000001</v>
      </c>
    </row>
    <row r="379" spans="1:9" outlineLevel="1">
      <c r="A379" s="12" t="s">
        <v>277</v>
      </c>
      <c r="B379" s="15" t="s">
        <v>677</v>
      </c>
      <c r="C379" s="37">
        <v>182.68</v>
      </c>
      <c r="D379" s="32">
        <f t="shared" ref="D379:D407" si="85">C379*1.23</f>
        <v>224.69640000000001</v>
      </c>
      <c r="E379" s="6" t="s">
        <v>6</v>
      </c>
      <c r="F379" s="60">
        <f>VLOOKUP(E379,Tabela1[],3,FALSE)</f>
        <v>0</v>
      </c>
      <c r="G379" s="10">
        <f t="shared" si="83"/>
        <v>182.68</v>
      </c>
      <c r="H379" s="10">
        <f t="shared" si="84"/>
        <v>224.69640000000001</v>
      </c>
    </row>
    <row r="380" spans="1:9" outlineLevel="1">
      <c r="A380" s="12" t="s">
        <v>278</v>
      </c>
      <c r="B380" s="15" t="s">
        <v>676</v>
      </c>
      <c r="C380" s="37">
        <v>182.68</v>
      </c>
      <c r="D380" s="32">
        <f t="shared" si="85"/>
        <v>224.69640000000001</v>
      </c>
      <c r="E380" s="6" t="s">
        <v>6</v>
      </c>
      <c r="F380" s="60">
        <f>VLOOKUP(E380,Tabela1[],3,FALSE)</f>
        <v>0</v>
      </c>
      <c r="G380" s="10">
        <f t="shared" si="83"/>
        <v>182.68</v>
      </c>
      <c r="H380" s="10">
        <f t="shared" si="84"/>
        <v>224.69640000000001</v>
      </c>
    </row>
    <row r="381" spans="1:9" outlineLevel="1">
      <c r="A381" s="12" t="s">
        <v>276</v>
      </c>
      <c r="B381" s="15" t="s">
        <v>678</v>
      </c>
      <c r="C381" s="7">
        <v>223.41499999999999</v>
      </c>
      <c r="D381" s="32">
        <f>C381*1.23</f>
        <v>274.80045000000001</v>
      </c>
      <c r="E381" s="6" t="s">
        <v>6</v>
      </c>
      <c r="F381" s="60">
        <f>VLOOKUP(E381,Tabela1[],3,FALSE)</f>
        <v>0</v>
      </c>
      <c r="G381" s="10">
        <f t="shared" si="83"/>
        <v>223.41499999999999</v>
      </c>
      <c r="H381" s="10">
        <f>G381*1.23</f>
        <v>274.80045000000001</v>
      </c>
    </row>
    <row r="382" spans="1:9" outlineLevel="1">
      <c r="A382" s="12" t="s">
        <v>279</v>
      </c>
      <c r="B382" s="15" t="s">
        <v>675</v>
      </c>
      <c r="C382" s="7">
        <v>223.41499999999999</v>
      </c>
      <c r="D382" s="32">
        <f t="shared" si="85"/>
        <v>274.80045000000001</v>
      </c>
      <c r="E382" s="6" t="s">
        <v>6</v>
      </c>
      <c r="F382" s="60">
        <f>VLOOKUP(E382,Tabela1[],3,FALSE)</f>
        <v>0</v>
      </c>
      <c r="G382" s="10">
        <f t="shared" si="83"/>
        <v>223.41499999999999</v>
      </c>
      <c r="H382" s="10">
        <f t="shared" si="84"/>
        <v>274.80045000000001</v>
      </c>
    </row>
    <row r="383" spans="1:9" outlineLevel="1">
      <c r="A383" s="12" t="s">
        <v>280</v>
      </c>
      <c r="B383" s="15" t="s">
        <v>674</v>
      </c>
      <c r="C383" s="7">
        <v>223.41499999999999</v>
      </c>
      <c r="D383" s="32">
        <f t="shared" si="85"/>
        <v>274.80045000000001</v>
      </c>
      <c r="E383" s="6" t="s">
        <v>6</v>
      </c>
      <c r="F383" s="60">
        <f>VLOOKUP(E383,Tabela1[],3,FALSE)</f>
        <v>0</v>
      </c>
      <c r="G383" s="10">
        <f t="shared" si="83"/>
        <v>223.41499999999999</v>
      </c>
      <c r="H383" s="10">
        <f t="shared" si="84"/>
        <v>274.80045000000001</v>
      </c>
    </row>
    <row r="384" spans="1:9" outlineLevel="1">
      <c r="A384" s="12" t="s">
        <v>672</v>
      </c>
      <c r="B384" s="15" t="s">
        <v>673</v>
      </c>
      <c r="C384" s="7">
        <v>223.41499999999999</v>
      </c>
      <c r="D384" s="32">
        <f t="shared" si="85"/>
        <v>274.80045000000001</v>
      </c>
      <c r="E384" s="6" t="s">
        <v>6</v>
      </c>
      <c r="F384" s="60">
        <f>VLOOKUP(E384,Tabela1[],3,FALSE)</f>
        <v>0</v>
      </c>
      <c r="G384" s="10">
        <f t="shared" si="83"/>
        <v>223.41499999999999</v>
      </c>
      <c r="H384" s="10">
        <f t="shared" ref="H384:H385" si="86">G384*1.23</f>
        <v>274.80045000000001</v>
      </c>
      <c r="I384" s="63"/>
    </row>
    <row r="385" spans="1:8" outlineLevel="1">
      <c r="A385" s="12" t="s">
        <v>680</v>
      </c>
      <c r="B385" s="15" t="s">
        <v>681</v>
      </c>
      <c r="C385" s="37">
        <v>329.27</v>
      </c>
      <c r="D385" s="32">
        <f t="shared" si="85"/>
        <v>405.00209999999998</v>
      </c>
      <c r="E385" s="6" t="s">
        <v>6</v>
      </c>
      <c r="F385" s="60">
        <f>VLOOKUP(E385,Tabela1[],3,FALSE)</f>
        <v>0</v>
      </c>
      <c r="G385" s="10">
        <f t="shared" si="83"/>
        <v>329.27</v>
      </c>
      <c r="H385" s="10">
        <f t="shared" si="86"/>
        <v>405.00209999999998</v>
      </c>
    </row>
    <row r="386" spans="1:8" outlineLevel="1">
      <c r="A386" s="17" t="s">
        <v>300</v>
      </c>
      <c r="B386" s="18" t="s">
        <v>303</v>
      </c>
      <c r="C386" s="7">
        <v>80.16</v>
      </c>
      <c r="D386" s="88">
        <f t="shared" si="85"/>
        <v>98.596799999999988</v>
      </c>
      <c r="E386" s="6" t="s">
        <v>6</v>
      </c>
      <c r="F386" s="60">
        <f>VLOOKUP(E386,Tabela1[],3,FALSE)</f>
        <v>0</v>
      </c>
      <c r="G386" s="10">
        <f t="shared" si="83"/>
        <v>80.16</v>
      </c>
      <c r="H386" s="10">
        <f t="shared" si="84"/>
        <v>98.596799999999988</v>
      </c>
    </row>
    <row r="387" spans="1:8" outlineLevel="1">
      <c r="A387"/>
      <c r="B387"/>
      <c r="C387" s="75"/>
      <c r="D387" s="102"/>
      <c r="E387"/>
      <c r="F387" s="60"/>
      <c r="G387" s="10"/>
      <c r="H387" s="10"/>
    </row>
    <row r="388" spans="1:8" outlineLevel="1">
      <c r="A388" s="17" t="s">
        <v>281</v>
      </c>
      <c r="B388" s="18" t="s">
        <v>932</v>
      </c>
      <c r="C388" s="7">
        <v>97</v>
      </c>
      <c r="D388" s="88">
        <f t="shared" si="85"/>
        <v>119.31</v>
      </c>
      <c r="E388" s="74" t="s">
        <v>5</v>
      </c>
      <c r="F388" s="60">
        <f>VLOOKUP(E388,Tabela1[],3,FALSE)</f>
        <v>0</v>
      </c>
      <c r="G388" s="10">
        <f>C388-(C388*F388)</f>
        <v>97</v>
      </c>
      <c r="H388" s="10">
        <f t="shared" si="84"/>
        <v>119.31</v>
      </c>
    </row>
    <row r="389" spans="1:8" outlineLevel="1">
      <c r="A389" s="17" t="s">
        <v>282</v>
      </c>
      <c r="B389" s="18" t="s">
        <v>933</v>
      </c>
      <c r="C389" s="7">
        <v>97</v>
      </c>
      <c r="D389" s="88">
        <f t="shared" si="85"/>
        <v>119.31</v>
      </c>
      <c r="E389" s="74" t="s">
        <v>5</v>
      </c>
      <c r="F389" s="60">
        <f>VLOOKUP(E389,Tabela1[],3,FALSE)</f>
        <v>0</v>
      </c>
      <c r="G389" s="10">
        <f>C389-(C389*F389)</f>
        <v>97</v>
      </c>
      <c r="H389" s="10">
        <f t="shared" si="84"/>
        <v>119.31</v>
      </c>
    </row>
    <row r="390" spans="1:8" outlineLevel="1">
      <c r="A390" s="17" t="s">
        <v>283</v>
      </c>
      <c r="B390" s="18" t="s">
        <v>934</v>
      </c>
      <c r="C390" s="7">
        <v>97</v>
      </c>
      <c r="D390" s="88">
        <f t="shared" si="85"/>
        <v>119.31</v>
      </c>
      <c r="E390" s="74" t="s">
        <v>5</v>
      </c>
      <c r="F390" s="60">
        <f>VLOOKUP(E390,Tabela1[],3,FALSE)</f>
        <v>0</v>
      </c>
      <c r="G390" s="10">
        <f>C390-(C390*F390)</f>
        <v>97</v>
      </c>
      <c r="H390" s="10">
        <f t="shared" si="84"/>
        <v>119.31</v>
      </c>
    </row>
    <row r="391" spans="1:8" outlineLevel="1">
      <c r="A391" s="17" t="s">
        <v>284</v>
      </c>
      <c r="B391" s="18" t="s">
        <v>935</v>
      </c>
      <c r="C391" s="7">
        <v>162</v>
      </c>
      <c r="D391" s="88">
        <f t="shared" si="85"/>
        <v>199.26</v>
      </c>
      <c r="E391" s="74" t="s">
        <v>5</v>
      </c>
      <c r="F391" s="60">
        <f>VLOOKUP(E391,Tabela1[],3,FALSE)</f>
        <v>0</v>
      </c>
      <c r="G391" s="10">
        <f>C391-(C391*F391)</f>
        <v>162</v>
      </c>
      <c r="H391" s="10">
        <f t="shared" si="84"/>
        <v>199.26</v>
      </c>
    </row>
    <row r="392" spans="1:8" outlineLevel="1">
      <c r="A392" s="17" t="s">
        <v>285</v>
      </c>
      <c r="B392" s="18" t="s">
        <v>936</v>
      </c>
      <c r="C392" s="7">
        <v>162</v>
      </c>
      <c r="D392" s="88">
        <f t="shared" si="85"/>
        <v>199.26</v>
      </c>
      <c r="E392" s="74" t="s">
        <v>5</v>
      </c>
      <c r="F392" s="60">
        <f>VLOOKUP(E392,Tabela1[],3,FALSE)</f>
        <v>0</v>
      </c>
      <c r="G392" s="10">
        <f>C392-(C392*F392)</f>
        <v>162</v>
      </c>
      <c r="H392" s="10">
        <f t="shared" si="84"/>
        <v>199.26</v>
      </c>
    </row>
    <row r="393" spans="1:8" outlineLevel="1">
      <c r="A393" s="96"/>
      <c r="B393" s="96"/>
      <c r="C393" s="96"/>
      <c r="D393" s="97"/>
      <c r="E393" s="96"/>
      <c r="F393" s="60"/>
      <c r="G393" s="10"/>
      <c r="H393" s="10"/>
    </row>
    <row r="394" spans="1:8" outlineLevel="1">
      <c r="A394" s="17" t="s">
        <v>286</v>
      </c>
      <c r="B394" s="18" t="s">
        <v>937</v>
      </c>
      <c r="C394" s="7">
        <v>84</v>
      </c>
      <c r="D394" s="88">
        <f t="shared" si="85"/>
        <v>103.32</v>
      </c>
      <c r="E394" s="74" t="s">
        <v>5</v>
      </c>
      <c r="F394" s="60">
        <f>VLOOKUP(E394,Tabela1[],3,FALSE)</f>
        <v>0</v>
      </c>
      <c r="G394" s="10">
        <f t="shared" ref="G394:G400" si="87">C394-(C394*F394)</f>
        <v>84</v>
      </c>
      <c r="H394" s="10">
        <f t="shared" si="84"/>
        <v>103.32</v>
      </c>
    </row>
    <row r="395" spans="1:8" outlineLevel="1">
      <c r="A395" s="17" t="s">
        <v>287</v>
      </c>
      <c r="B395" s="18" t="s">
        <v>938</v>
      </c>
      <c r="C395" s="7">
        <v>84</v>
      </c>
      <c r="D395" s="88">
        <f t="shared" si="85"/>
        <v>103.32</v>
      </c>
      <c r="E395" s="74" t="s">
        <v>5</v>
      </c>
      <c r="F395" s="60">
        <f>VLOOKUP(E395,Tabela1[],3,FALSE)</f>
        <v>0</v>
      </c>
      <c r="G395" s="10">
        <f t="shared" si="87"/>
        <v>84</v>
      </c>
      <c r="H395" s="10">
        <f t="shared" si="84"/>
        <v>103.32</v>
      </c>
    </row>
    <row r="396" spans="1:8" outlineLevel="1">
      <c r="A396" s="17" t="s">
        <v>288</v>
      </c>
      <c r="B396" s="18" t="s">
        <v>939</v>
      </c>
      <c r="C396" s="7">
        <v>84</v>
      </c>
      <c r="D396" s="88">
        <f t="shared" si="85"/>
        <v>103.32</v>
      </c>
      <c r="E396" s="74" t="s">
        <v>5</v>
      </c>
      <c r="F396" s="60">
        <f>VLOOKUP(E396,Tabela1[],3,FALSE)</f>
        <v>0</v>
      </c>
      <c r="G396" s="10">
        <f t="shared" si="87"/>
        <v>84</v>
      </c>
      <c r="H396" s="10">
        <f t="shared" si="84"/>
        <v>103.32</v>
      </c>
    </row>
    <row r="397" spans="1:8" outlineLevel="1">
      <c r="A397" s="17" t="s">
        <v>289</v>
      </c>
      <c r="B397" s="18" t="s">
        <v>940</v>
      </c>
      <c r="C397" s="7">
        <v>84</v>
      </c>
      <c r="D397" s="88">
        <f t="shared" si="85"/>
        <v>103.32</v>
      </c>
      <c r="E397" s="74" t="s">
        <v>5</v>
      </c>
      <c r="F397" s="60">
        <f>VLOOKUP(E397,Tabela1[],3,FALSE)</f>
        <v>0</v>
      </c>
      <c r="G397" s="10">
        <f t="shared" si="87"/>
        <v>84</v>
      </c>
      <c r="H397" s="10">
        <f t="shared" si="84"/>
        <v>103.32</v>
      </c>
    </row>
    <row r="398" spans="1:8" outlineLevel="1">
      <c r="A398" s="17" t="s">
        <v>290</v>
      </c>
      <c r="B398" s="18" t="s">
        <v>941</v>
      </c>
      <c r="C398" s="7">
        <v>84</v>
      </c>
      <c r="D398" s="88">
        <f t="shared" si="85"/>
        <v>103.32</v>
      </c>
      <c r="E398" s="74" t="s">
        <v>5</v>
      </c>
      <c r="F398" s="60">
        <f>VLOOKUP(E398,Tabela1[],3,FALSE)</f>
        <v>0</v>
      </c>
      <c r="G398" s="10">
        <f t="shared" si="87"/>
        <v>84</v>
      </c>
      <c r="H398" s="10">
        <f t="shared" si="84"/>
        <v>103.32</v>
      </c>
    </row>
    <row r="399" spans="1:8" outlineLevel="1">
      <c r="A399" s="17" t="s">
        <v>291</v>
      </c>
      <c r="B399" s="18" t="s">
        <v>942</v>
      </c>
      <c r="C399" s="7">
        <v>84</v>
      </c>
      <c r="D399" s="88">
        <f t="shared" si="85"/>
        <v>103.32</v>
      </c>
      <c r="E399" s="74" t="s">
        <v>5</v>
      </c>
      <c r="F399" s="60">
        <f>VLOOKUP(E399,Tabela1[],3,FALSE)</f>
        <v>0</v>
      </c>
      <c r="G399" s="10">
        <f t="shared" si="87"/>
        <v>84</v>
      </c>
      <c r="H399" s="10">
        <f t="shared" si="84"/>
        <v>103.32</v>
      </c>
    </row>
    <row r="400" spans="1:8" outlineLevel="1">
      <c r="A400" s="17" t="s">
        <v>292</v>
      </c>
      <c r="B400" s="18" t="s">
        <v>943</v>
      </c>
      <c r="C400" s="7">
        <v>84</v>
      </c>
      <c r="D400" s="88">
        <f t="shared" si="85"/>
        <v>103.32</v>
      </c>
      <c r="E400" s="74" t="s">
        <v>5</v>
      </c>
      <c r="F400" s="60">
        <f>VLOOKUP(E400,Tabela1[],3,FALSE)</f>
        <v>0</v>
      </c>
      <c r="G400" s="10">
        <f t="shared" si="87"/>
        <v>84</v>
      </c>
      <c r="H400" s="10">
        <f t="shared" si="84"/>
        <v>103.32</v>
      </c>
    </row>
    <row r="401" spans="1:8" outlineLevel="1">
      <c r="A401" s="96"/>
      <c r="B401" s="96"/>
      <c r="C401" s="96"/>
      <c r="D401" s="97"/>
      <c r="E401" s="96"/>
      <c r="F401" s="60"/>
      <c r="G401" s="10"/>
      <c r="H401" s="10"/>
    </row>
    <row r="402" spans="1:8" outlineLevel="1">
      <c r="A402" s="17" t="s">
        <v>293</v>
      </c>
      <c r="B402" s="18" t="s">
        <v>294</v>
      </c>
      <c r="C402" s="7">
        <v>18.12</v>
      </c>
      <c r="D402" s="88">
        <f t="shared" si="85"/>
        <v>22.287600000000001</v>
      </c>
      <c r="E402" s="74" t="s">
        <v>5</v>
      </c>
      <c r="F402" s="60">
        <f>VLOOKUP(E402,Tabela1[],3,FALSE)</f>
        <v>0</v>
      </c>
      <c r="G402" s="10">
        <f>C402-(C402*F402)</f>
        <v>18.12</v>
      </c>
      <c r="H402" s="10">
        <f t="shared" si="84"/>
        <v>22.287600000000001</v>
      </c>
    </row>
    <row r="403" spans="1:8" outlineLevel="1">
      <c r="A403" s="17" t="s">
        <v>762</v>
      </c>
      <c r="B403" s="18" t="s">
        <v>295</v>
      </c>
      <c r="C403" s="7">
        <v>18.12</v>
      </c>
      <c r="D403" s="88">
        <f t="shared" si="85"/>
        <v>22.287600000000001</v>
      </c>
      <c r="E403" s="74" t="s">
        <v>5</v>
      </c>
      <c r="F403" s="60">
        <f>VLOOKUP(E403,Tabela1[],3,FALSE)</f>
        <v>0</v>
      </c>
      <c r="G403" s="10">
        <f>C403-(C403*F403)</f>
        <v>18.12</v>
      </c>
      <c r="H403" s="10">
        <f t="shared" si="84"/>
        <v>22.287600000000001</v>
      </c>
    </row>
    <row r="404" spans="1:8" outlineLevel="1">
      <c r="A404" s="17" t="s">
        <v>296</v>
      </c>
      <c r="B404" s="18" t="s">
        <v>297</v>
      </c>
      <c r="C404" s="7">
        <v>18.12</v>
      </c>
      <c r="D404" s="88">
        <f t="shared" si="85"/>
        <v>22.287600000000001</v>
      </c>
      <c r="E404" s="74" t="s">
        <v>5</v>
      </c>
      <c r="F404" s="60">
        <f>VLOOKUP(E404,Tabela1[],3,FALSE)</f>
        <v>0</v>
      </c>
      <c r="G404" s="10">
        <f>C404-(C404*F404)</f>
        <v>18.12</v>
      </c>
      <c r="H404" s="10">
        <f t="shared" si="84"/>
        <v>22.287600000000001</v>
      </c>
    </row>
    <row r="405" spans="1:8" outlineLevel="1">
      <c r="A405" s="17" t="s">
        <v>298</v>
      </c>
      <c r="B405" s="18" t="s">
        <v>299</v>
      </c>
      <c r="C405" s="7">
        <v>45.79</v>
      </c>
      <c r="D405" s="88">
        <f t="shared" si="85"/>
        <v>56.3217</v>
      </c>
      <c r="E405" s="74" t="s">
        <v>5</v>
      </c>
      <c r="F405" s="60">
        <f>VLOOKUP(E405,Tabela1[],3,FALSE)</f>
        <v>0</v>
      </c>
      <c r="G405" s="10">
        <f>C405-(C405*F405)</f>
        <v>45.79</v>
      </c>
      <c r="H405" s="10">
        <f t="shared" si="84"/>
        <v>56.3217</v>
      </c>
    </row>
    <row r="406" spans="1:8" outlineLevel="1">
      <c r="A406" s="96"/>
      <c r="B406" s="96"/>
      <c r="C406" s="75"/>
      <c r="D406" s="102"/>
      <c r="E406" s="96"/>
      <c r="F406" s="60"/>
      <c r="G406" s="10"/>
      <c r="H406" s="10"/>
    </row>
    <row r="407" spans="1:8" outlineLevel="1">
      <c r="A407" s="17" t="s">
        <v>301</v>
      </c>
      <c r="B407" s="18" t="s">
        <v>302</v>
      </c>
      <c r="C407" s="7">
        <v>38</v>
      </c>
      <c r="D407" s="88">
        <f t="shared" si="85"/>
        <v>46.74</v>
      </c>
      <c r="E407" s="74" t="s">
        <v>5</v>
      </c>
      <c r="F407" s="60">
        <f>VLOOKUP(E407,Tabela1[],3,FALSE)</f>
        <v>0</v>
      </c>
      <c r="G407" s="10">
        <f>C407-(C407*F407)</f>
        <v>38</v>
      </c>
      <c r="H407" s="10">
        <f t="shared" si="84"/>
        <v>46.74</v>
      </c>
    </row>
    <row r="408" spans="1:8">
      <c r="A408"/>
      <c r="B408"/>
      <c r="C408"/>
      <c r="D408"/>
      <c r="E408"/>
      <c r="F408" s="60"/>
      <c r="G408"/>
      <c r="H408"/>
    </row>
    <row r="409" spans="1:8">
      <c r="A409" s="116" t="s">
        <v>304</v>
      </c>
      <c r="B409" s="116"/>
      <c r="C409" s="116"/>
      <c r="D409" s="116"/>
      <c r="E409" s="116"/>
      <c r="F409" s="116"/>
      <c r="G409" s="116"/>
      <c r="H409" s="116"/>
    </row>
    <row r="410" spans="1:8" outlineLevel="1">
      <c r="A410"/>
      <c r="B410"/>
      <c r="C410"/>
      <c r="D410"/>
      <c r="E410"/>
      <c r="F410" s="60"/>
      <c r="G410"/>
      <c r="H410"/>
    </row>
    <row r="411" spans="1:8" outlineLevel="1">
      <c r="A411" s="17" t="s">
        <v>308</v>
      </c>
      <c r="B411" s="18" t="s">
        <v>309</v>
      </c>
      <c r="C411" s="7">
        <v>19.5</v>
      </c>
      <c r="D411" s="88">
        <f>C411*1.23</f>
        <v>23.984999999999999</v>
      </c>
      <c r="E411" s="74" t="s">
        <v>5</v>
      </c>
      <c r="F411" s="60">
        <f>VLOOKUP(E411,Tabela1[],3,FALSE)</f>
        <v>0</v>
      </c>
      <c r="G411" s="10">
        <f>C411-(C411*F411)</f>
        <v>19.5</v>
      </c>
      <c r="H411" s="10">
        <f t="shared" ref="H411:H473" si="88">G411*1.23</f>
        <v>23.984999999999999</v>
      </c>
    </row>
    <row r="412" spans="1:8" outlineLevel="1">
      <c r="A412" s="17"/>
      <c r="B412" s="18" t="s">
        <v>944</v>
      </c>
      <c r="C412" s="7"/>
      <c r="D412" s="88"/>
      <c r="E412" s="74"/>
      <c r="F412" s="60"/>
      <c r="G412" s="10"/>
      <c r="H412" s="10"/>
    </row>
    <row r="413" spans="1:8" outlineLevel="1">
      <c r="A413" s="17" t="s">
        <v>310</v>
      </c>
      <c r="B413" s="18" t="s">
        <v>311</v>
      </c>
      <c r="C413" s="7">
        <v>29.25</v>
      </c>
      <c r="D413" s="88">
        <f t="shared" ref="D413" si="89">C413*1.23</f>
        <v>35.977499999999999</v>
      </c>
      <c r="E413" s="74" t="s">
        <v>5</v>
      </c>
      <c r="F413" s="60">
        <f>VLOOKUP(E413,Tabela1[],3,FALSE)</f>
        <v>0</v>
      </c>
      <c r="G413" s="10">
        <f>C413-(C413*F413)</f>
        <v>29.25</v>
      </c>
      <c r="H413" s="10">
        <f t="shared" si="88"/>
        <v>35.977499999999999</v>
      </c>
    </row>
    <row r="414" spans="1:8" outlineLevel="1">
      <c r="A414"/>
      <c r="B414"/>
      <c r="C414" s="7"/>
      <c r="D414" s="102"/>
      <c r="E414"/>
      <c r="F414" s="60"/>
      <c r="G414" s="10"/>
      <c r="H414" s="10"/>
    </row>
    <row r="415" spans="1:8" outlineLevel="1">
      <c r="A415" s="12" t="s">
        <v>312</v>
      </c>
      <c r="B415" s="15" t="s">
        <v>313</v>
      </c>
      <c r="C415" s="7">
        <v>4.41</v>
      </c>
      <c r="D415" s="88">
        <f t="shared" ref="D415:D454" si="90">C415*1.23</f>
        <v>5.4242999999999997</v>
      </c>
      <c r="E415" s="6" t="s">
        <v>5</v>
      </c>
      <c r="F415" s="60">
        <f>VLOOKUP(E415,Tabela1[],3,FALSE)</f>
        <v>0</v>
      </c>
      <c r="G415" s="10">
        <f>C415-(C415*F415)</f>
        <v>4.41</v>
      </c>
      <c r="H415" s="10">
        <f t="shared" si="88"/>
        <v>5.4242999999999997</v>
      </c>
    </row>
    <row r="416" spans="1:8" outlineLevel="1">
      <c r="A416" s="12"/>
      <c r="B416" s="15" t="s">
        <v>763</v>
      </c>
      <c r="C416" s="7"/>
      <c r="D416" s="88"/>
      <c r="E416" s="6" t="s">
        <v>5</v>
      </c>
      <c r="F416" s="60">
        <f>VLOOKUP(E416,Tabela1[],3,FALSE)</f>
        <v>0</v>
      </c>
      <c r="G416" s="10">
        <f>C416-(C416*F416)</f>
        <v>0</v>
      </c>
      <c r="H416" s="10">
        <f t="shared" si="88"/>
        <v>0</v>
      </c>
    </row>
    <row r="417" spans="1:8" outlineLevel="1">
      <c r="A417"/>
      <c r="B417"/>
      <c r="C417" s="7"/>
      <c r="D417" s="102"/>
      <c r="E417"/>
      <c r="F417" s="60"/>
      <c r="G417" s="10"/>
      <c r="H417" s="10"/>
    </row>
    <row r="418" spans="1:8" outlineLevel="1">
      <c r="A418" s="12" t="s">
        <v>314</v>
      </c>
      <c r="B418" s="18" t="s">
        <v>315</v>
      </c>
      <c r="C418" s="7">
        <v>5.46</v>
      </c>
      <c r="D418" s="88">
        <f t="shared" si="90"/>
        <v>6.7157999999999998</v>
      </c>
      <c r="E418" s="6" t="s">
        <v>5</v>
      </c>
      <c r="F418" s="60">
        <f>VLOOKUP(E418,Tabela1[],3,FALSE)</f>
        <v>0</v>
      </c>
      <c r="G418" s="10">
        <f>C418-(C418*F418)</f>
        <v>5.46</v>
      </c>
      <c r="H418" s="10">
        <f t="shared" si="88"/>
        <v>6.7157999999999998</v>
      </c>
    </row>
    <row r="419" spans="1:8" outlineLevel="1">
      <c r="A419" s="12"/>
      <c r="B419" s="18" t="s">
        <v>764</v>
      </c>
      <c r="C419" s="7"/>
      <c r="D419" s="88"/>
      <c r="E419" s="6" t="s">
        <v>5</v>
      </c>
      <c r="F419" s="60">
        <f>VLOOKUP(E419,Tabela1[],3,FALSE)</f>
        <v>0</v>
      </c>
      <c r="G419" s="10">
        <f>C419-(C419*F419)</f>
        <v>0</v>
      </c>
      <c r="H419" s="10">
        <f t="shared" si="88"/>
        <v>0</v>
      </c>
    </row>
    <row r="420" spans="1:8" outlineLevel="1">
      <c r="A420"/>
      <c r="B420"/>
      <c r="C420" s="7"/>
      <c r="D420" s="102"/>
      <c r="E420"/>
      <c r="F420" s="60"/>
      <c r="G420" s="10"/>
      <c r="H420" s="10"/>
    </row>
    <row r="421" spans="1:8" outlineLevel="1">
      <c r="A421" s="12" t="s">
        <v>316</v>
      </c>
      <c r="B421" s="15" t="s">
        <v>317</v>
      </c>
      <c r="C421" s="7">
        <v>2.4700000000000002</v>
      </c>
      <c r="D421" s="88">
        <f t="shared" si="90"/>
        <v>3.0381</v>
      </c>
      <c r="E421" s="6" t="s">
        <v>5</v>
      </c>
      <c r="F421" s="60">
        <f>VLOOKUP(E421,Tabela1[],3,FALSE)</f>
        <v>0</v>
      </c>
      <c r="G421" s="10">
        <f>C421-(C421*F421)</f>
        <v>2.4700000000000002</v>
      </c>
      <c r="H421" s="10">
        <f t="shared" si="88"/>
        <v>3.0381</v>
      </c>
    </row>
    <row r="422" spans="1:8" outlineLevel="1">
      <c r="A422" s="12"/>
      <c r="B422" s="15" t="s">
        <v>765</v>
      </c>
      <c r="C422" s="7"/>
      <c r="D422" s="88"/>
      <c r="E422" s="6" t="s">
        <v>5</v>
      </c>
      <c r="F422" s="60">
        <f>VLOOKUP(E422,Tabela1[],3,FALSE)</f>
        <v>0</v>
      </c>
      <c r="G422" s="10">
        <f>C422-(C422*F422)</f>
        <v>0</v>
      </c>
      <c r="H422" s="10">
        <f t="shared" si="88"/>
        <v>0</v>
      </c>
    </row>
    <row r="423" spans="1:8" outlineLevel="1">
      <c r="A423"/>
      <c r="B423"/>
      <c r="C423" s="7"/>
      <c r="D423" s="102"/>
      <c r="E423"/>
      <c r="F423" s="60"/>
      <c r="G423" s="10"/>
      <c r="H423" s="10"/>
    </row>
    <row r="424" spans="1:8" outlineLevel="1">
      <c r="A424" s="12" t="s">
        <v>318</v>
      </c>
      <c r="B424" s="15" t="s">
        <v>319</v>
      </c>
      <c r="C424" s="7">
        <v>2.52</v>
      </c>
      <c r="D424" s="88">
        <f t="shared" si="90"/>
        <v>3.0996000000000001</v>
      </c>
      <c r="E424" s="6" t="s">
        <v>5</v>
      </c>
      <c r="F424" s="60">
        <f>VLOOKUP(E424,Tabela1[],3,FALSE)</f>
        <v>0</v>
      </c>
      <c r="G424" s="10">
        <f>C424-(C424*F424)</f>
        <v>2.52</v>
      </c>
      <c r="H424" s="10">
        <f t="shared" si="88"/>
        <v>3.0996000000000001</v>
      </c>
    </row>
    <row r="425" spans="1:8" outlineLevel="1">
      <c r="A425" s="12"/>
      <c r="B425" s="15" t="s">
        <v>765</v>
      </c>
      <c r="C425" s="7"/>
      <c r="D425" s="88"/>
      <c r="E425" s="6" t="s">
        <v>5</v>
      </c>
      <c r="F425" s="60">
        <f>VLOOKUP(E425,Tabela1[],3,FALSE)</f>
        <v>0</v>
      </c>
      <c r="G425" s="10">
        <f>C425-(C425*F425)</f>
        <v>0</v>
      </c>
      <c r="H425" s="10">
        <f t="shared" si="88"/>
        <v>0</v>
      </c>
    </row>
    <row r="426" spans="1:8" outlineLevel="1">
      <c r="A426"/>
      <c r="B426"/>
      <c r="C426" s="7"/>
      <c r="D426" s="102"/>
      <c r="E426"/>
      <c r="F426" s="60"/>
      <c r="G426" s="10"/>
      <c r="H426" s="10"/>
    </row>
    <row r="427" spans="1:8" outlineLevel="1">
      <c r="A427" s="12" t="s">
        <v>320</v>
      </c>
      <c r="B427" s="15" t="s">
        <v>321</v>
      </c>
      <c r="C427" s="7">
        <v>3.78</v>
      </c>
      <c r="D427" s="88">
        <f t="shared" si="90"/>
        <v>4.6494</v>
      </c>
      <c r="E427" s="6" t="s">
        <v>5</v>
      </c>
      <c r="F427" s="60">
        <f>VLOOKUP(E427,Tabela1[],3,FALSE)</f>
        <v>0</v>
      </c>
      <c r="G427" s="10">
        <f>C427-(C427*F427)</f>
        <v>3.78</v>
      </c>
      <c r="H427" s="10">
        <f t="shared" si="88"/>
        <v>4.6494</v>
      </c>
    </row>
    <row r="428" spans="1:8" outlineLevel="1">
      <c r="A428" s="12"/>
      <c r="B428" s="15" t="s">
        <v>763</v>
      </c>
      <c r="C428" s="7"/>
      <c r="D428" s="88"/>
      <c r="E428" s="6" t="s">
        <v>5</v>
      </c>
      <c r="F428" s="60">
        <f>VLOOKUP(E428,Tabela1[],3,FALSE)</f>
        <v>0</v>
      </c>
      <c r="G428" s="10">
        <f>C428-(C428*F428)</f>
        <v>0</v>
      </c>
      <c r="H428" s="10">
        <f t="shared" si="88"/>
        <v>0</v>
      </c>
    </row>
    <row r="429" spans="1:8" outlineLevel="1">
      <c r="A429"/>
      <c r="B429"/>
      <c r="C429" s="7"/>
      <c r="D429" s="102"/>
      <c r="E429"/>
      <c r="F429" s="60"/>
      <c r="G429" s="10"/>
      <c r="H429" s="10"/>
    </row>
    <row r="430" spans="1:8" outlineLevel="1">
      <c r="A430" s="12" t="s">
        <v>322</v>
      </c>
      <c r="B430" s="15" t="s">
        <v>323</v>
      </c>
      <c r="C430" s="7">
        <v>3.83</v>
      </c>
      <c r="D430" s="88">
        <f t="shared" si="90"/>
        <v>4.7108999999999996</v>
      </c>
      <c r="E430" s="6" t="s">
        <v>5</v>
      </c>
      <c r="F430" s="60">
        <f>VLOOKUP(E430,Tabela1[],3,FALSE)</f>
        <v>0</v>
      </c>
      <c r="G430" s="10">
        <f>C430-(C430*F430)</f>
        <v>3.83</v>
      </c>
      <c r="H430" s="10">
        <f t="shared" si="88"/>
        <v>4.7108999999999996</v>
      </c>
    </row>
    <row r="431" spans="1:8" outlineLevel="1">
      <c r="A431" s="12"/>
      <c r="B431" s="15" t="s">
        <v>766</v>
      </c>
      <c r="C431" s="7"/>
      <c r="D431" s="88"/>
      <c r="E431" s="6" t="s">
        <v>5</v>
      </c>
      <c r="F431" s="60">
        <f>VLOOKUP(E431,Tabela1[],3,FALSE)</f>
        <v>0</v>
      </c>
      <c r="G431" s="10">
        <f>C431-(C431*F431)</f>
        <v>0</v>
      </c>
      <c r="H431" s="10">
        <f t="shared" si="88"/>
        <v>0</v>
      </c>
    </row>
    <row r="432" spans="1:8" outlineLevel="1">
      <c r="A432"/>
      <c r="B432"/>
      <c r="C432" s="7"/>
      <c r="D432" s="102"/>
      <c r="E432"/>
      <c r="F432" s="60"/>
      <c r="G432" s="10"/>
      <c r="H432" s="10"/>
    </row>
    <row r="433" spans="1:8" outlineLevel="1">
      <c r="A433" s="12" t="s">
        <v>324</v>
      </c>
      <c r="B433" s="15" t="s">
        <v>325</v>
      </c>
      <c r="C433" s="7">
        <v>3.36</v>
      </c>
      <c r="D433" s="88">
        <f t="shared" si="90"/>
        <v>4.1327999999999996</v>
      </c>
      <c r="E433" s="6" t="s">
        <v>5</v>
      </c>
      <c r="F433" s="60">
        <f>VLOOKUP(E433,Tabela1[],3,FALSE)</f>
        <v>0</v>
      </c>
      <c r="G433" s="10">
        <f>C433-(C433*F433)</f>
        <v>3.36</v>
      </c>
      <c r="H433" s="10">
        <f t="shared" si="88"/>
        <v>4.1327999999999996</v>
      </c>
    </row>
    <row r="434" spans="1:8" outlineLevel="1">
      <c r="A434" s="12"/>
      <c r="B434" s="15" t="s">
        <v>767</v>
      </c>
      <c r="C434" s="7"/>
      <c r="D434" s="88"/>
      <c r="E434" s="6" t="s">
        <v>5</v>
      </c>
      <c r="F434" s="60">
        <f>VLOOKUP(E434,Tabela1[],3,FALSE)</f>
        <v>0</v>
      </c>
      <c r="G434" s="10">
        <f>C434-(C434*F434)</f>
        <v>0</v>
      </c>
      <c r="H434" s="10">
        <f t="shared" si="88"/>
        <v>0</v>
      </c>
    </row>
    <row r="435" spans="1:8" outlineLevel="1">
      <c r="A435"/>
      <c r="B435"/>
      <c r="C435" s="7"/>
      <c r="D435" s="102"/>
      <c r="E435"/>
      <c r="F435" s="60"/>
      <c r="G435" s="10"/>
      <c r="H435" s="10"/>
    </row>
    <row r="436" spans="1:8" outlineLevel="1">
      <c r="A436" s="12" t="s">
        <v>326</v>
      </c>
      <c r="B436" s="15" t="s">
        <v>327</v>
      </c>
      <c r="C436" s="7">
        <v>3.47</v>
      </c>
      <c r="D436" s="88">
        <f t="shared" si="90"/>
        <v>4.2681000000000004</v>
      </c>
      <c r="E436" s="6" t="s">
        <v>5</v>
      </c>
      <c r="F436" s="60">
        <f>VLOOKUP(E436,Tabela1[],3,FALSE)</f>
        <v>0</v>
      </c>
      <c r="G436" s="10">
        <f>C436-(C436*F436)</f>
        <v>3.47</v>
      </c>
      <c r="H436" s="10">
        <f t="shared" si="88"/>
        <v>4.2681000000000004</v>
      </c>
    </row>
    <row r="437" spans="1:8" outlineLevel="1">
      <c r="A437" s="12"/>
      <c r="B437" s="15" t="s">
        <v>768</v>
      </c>
      <c r="C437" s="7"/>
      <c r="D437" s="88"/>
      <c r="E437" s="6" t="s">
        <v>5</v>
      </c>
      <c r="F437" s="60">
        <f>VLOOKUP(E437,Tabela1[],3,FALSE)</f>
        <v>0</v>
      </c>
      <c r="G437" s="10">
        <f>C437-(C437*F437)</f>
        <v>0</v>
      </c>
      <c r="H437" s="10">
        <f t="shared" si="88"/>
        <v>0</v>
      </c>
    </row>
    <row r="438" spans="1:8" outlineLevel="1">
      <c r="A438"/>
      <c r="B438"/>
      <c r="C438" s="7"/>
      <c r="D438" s="102"/>
      <c r="E438"/>
      <c r="F438" s="60"/>
      <c r="G438" s="10"/>
      <c r="H438" s="10"/>
    </row>
    <row r="439" spans="1:8" outlineLevel="1">
      <c r="A439" s="12" t="s">
        <v>328</v>
      </c>
      <c r="B439" s="15" t="s">
        <v>329</v>
      </c>
      <c r="C439" s="7">
        <v>6.09</v>
      </c>
      <c r="D439" s="88">
        <f t="shared" si="90"/>
        <v>7.4906999999999995</v>
      </c>
      <c r="E439" s="6" t="s">
        <v>5</v>
      </c>
      <c r="F439" s="60">
        <f>VLOOKUP(E439,Tabela1[],3,FALSE)</f>
        <v>0</v>
      </c>
      <c r="G439" s="10">
        <f>C439-(C439*F439)</f>
        <v>6.09</v>
      </c>
      <c r="H439" s="10">
        <f t="shared" si="88"/>
        <v>7.4906999999999995</v>
      </c>
    </row>
    <row r="440" spans="1:8" outlineLevel="1">
      <c r="A440" s="12"/>
      <c r="B440" s="15" t="s">
        <v>768</v>
      </c>
      <c r="C440" s="7"/>
      <c r="D440" s="88"/>
      <c r="E440" s="6" t="s">
        <v>5</v>
      </c>
      <c r="F440" s="60">
        <f>VLOOKUP(E440,Tabela1[],3,FALSE)</f>
        <v>0</v>
      </c>
      <c r="G440" s="10">
        <f>C440-(C440*F440)</f>
        <v>0</v>
      </c>
      <c r="H440" s="10">
        <f t="shared" si="88"/>
        <v>0</v>
      </c>
    </row>
    <row r="441" spans="1:8" outlineLevel="1">
      <c r="A441"/>
      <c r="B441"/>
      <c r="C441" s="7"/>
      <c r="D441" s="102"/>
      <c r="E441"/>
      <c r="F441" s="60"/>
      <c r="G441" s="10"/>
      <c r="H441" s="10"/>
    </row>
    <row r="442" spans="1:8" outlineLevel="1">
      <c r="A442" s="12" t="s">
        <v>330</v>
      </c>
      <c r="B442" s="15" t="s">
        <v>331</v>
      </c>
      <c r="C442" s="7">
        <v>4.83</v>
      </c>
      <c r="D442" s="88">
        <f t="shared" si="90"/>
        <v>5.9409000000000001</v>
      </c>
      <c r="E442" s="6" t="s">
        <v>5</v>
      </c>
      <c r="F442" s="60">
        <f>VLOOKUP(E442,Tabela1[],3,FALSE)</f>
        <v>0</v>
      </c>
      <c r="G442" s="10">
        <f>C442-(C442*F442)</f>
        <v>4.83</v>
      </c>
      <c r="H442" s="10">
        <f t="shared" si="88"/>
        <v>5.9409000000000001</v>
      </c>
    </row>
    <row r="443" spans="1:8" outlineLevel="1">
      <c r="A443" s="12"/>
      <c r="B443" s="15" t="s">
        <v>769</v>
      </c>
      <c r="C443" s="7"/>
      <c r="D443" s="88"/>
      <c r="E443" s="6" t="s">
        <v>5</v>
      </c>
      <c r="F443" s="60">
        <f>VLOOKUP(E443,Tabela1[],3,FALSE)</f>
        <v>0</v>
      </c>
      <c r="G443" s="10">
        <f>C443-(C443*F443)</f>
        <v>0</v>
      </c>
      <c r="H443" s="10">
        <f t="shared" si="88"/>
        <v>0</v>
      </c>
    </row>
    <row r="444" spans="1:8" outlineLevel="1">
      <c r="A444"/>
      <c r="B444"/>
      <c r="C444" s="7"/>
      <c r="D444" s="102"/>
      <c r="E444"/>
      <c r="F444" s="60"/>
      <c r="G444" s="10"/>
      <c r="H444" s="10"/>
    </row>
    <row r="445" spans="1:8" outlineLevel="1">
      <c r="A445" s="12" t="s">
        <v>332</v>
      </c>
      <c r="B445" s="15" t="s">
        <v>333</v>
      </c>
      <c r="C445" s="7">
        <v>4.7300000000000004</v>
      </c>
      <c r="D445" s="88">
        <f t="shared" si="90"/>
        <v>5.8179000000000007</v>
      </c>
      <c r="E445" s="6" t="s">
        <v>5</v>
      </c>
      <c r="F445" s="60">
        <f>VLOOKUP(E445,Tabela1[],3,FALSE)</f>
        <v>0</v>
      </c>
      <c r="G445" s="10">
        <f>C445-(C445*F445)</f>
        <v>4.7300000000000004</v>
      </c>
      <c r="H445" s="10">
        <f t="shared" si="88"/>
        <v>5.8179000000000007</v>
      </c>
    </row>
    <row r="446" spans="1:8" outlineLevel="1">
      <c r="A446" s="12"/>
      <c r="B446" s="15" t="s">
        <v>770</v>
      </c>
      <c r="C446" s="7"/>
      <c r="D446" s="88"/>
      <c r="E446" s="6" t="s">
        <v>5</v>
      </c>
      <c r="F446" s="60">
        <f>VLOOKUP(E446,Tabela1[],3,FALSE)</f>
        <v>0</v>
      </c>
      <c r="G446" s="10">
        <f>C446-(C446*F446)</f>
        <v>0</v>
      </c>
      <c r="H446" s="10">
        <f t="shared" si="88"/>
        <v>0</v>
      </c>
    </row>
    <row r="447" spans="1:8" outlineLevel="1">
      <c r="A447"/>
      <c r="B447"/>
      <c r="C447" s="7"/>
      <c r="D447" s="102"/>
      <c r="E447"/>
      <c r="F447" s="60"/>
      <c r="G447" s="10"/>
      <c r="H447" s="10"/>
    </row>
    <row r="448" spans="1:8" outlineLevel="1">
      <c r="A448" s="12" t="s">
        <v>334</v>
      </c>
      <c r="B448" s="15" t="s">
        <v>335</v>
      </c>
      <c r="C448" s="7">
        <v>9.56</v>
      </c>
      <c r="D448" s="88">
        <f t="shared" si="90"/>
        <v>11.758800000000001</v>
      </c>
      <c r="E448" s="6" t="s">
        <v>5</v>
      </c>
      <c r="F448" s="60">
        <f>VLOOKUP(E448,Tabela1[],3,FALSE)</f>
        <v>0</v>
      </c>
      <c r="G448" s="10">
        <f>C448-(C448*F448)</f>
        <v>9.56</v>
      </c>
      <c r="H448" s="10">
        <f t="shared" si="88"/>
        <v>11.758800000000001</v>
      </c>
    </row>
    <row r="449" spans="1:8" outlineLevel="1">
      <c r="A449" s="12"/>
      <c r="B449" s="15" t="s">
        <v>766</v>
      </c>
      <c r="C449" s="7"/>
      <c r="D449" s="88"/>
      <c r="E449" s="6" t="s">
        <v>5</v>
      </c>
      <c r="F449" s="60">
        <f>VLOOKUP(E449,Tabela1[],3,FALSE)</f>
        <v>0</v>
      </c>
      <c r="G449" s="10">
        <f>C449-(C449*F449)</f>
        <v>0</v>
      </c>
      <c r="H449" s="10">
        <f t="shared" si="88"/>
        <v>0</v>
      </c>
    </row>
    <row r="450" spans="1:8" outlineLevel="1">
      <c r="A450"/>
      <c r="B450"/>
      <c r="C450" s="7"/>
      <c r="D450" s="102"/>
      <c r="E450"/>
      <c r="F450" s="60"/>
      <c r="G450" s="10"/>
      <c r="H450" s="10"/>
    </row>
    <row r="451" spans="1:8" outlineLevel="1">
      <c r="A451" s="12" t="s">
        <v>336</v>
      </c>
      <c r="B451" s="15" t="s">
        <v>337</v>
      </c>
      <c r="C451" s="7">
        <v>6.3</v>
      </c>
      <c r="D451" s="88">
        <f t="shared" si="90"/>
        <v>7.7489999999999997</v>
      </c>
      <c r="E451" s="6" t="s">
        <v>5</v>
      </c>
      <c r="F451" s="60">
        <f>VLOOKUP(E451,Tabela1[],3,FALSE)</f>
        <v>0</v>
      </c>
      <c r="G451" s="10">
        <f>C451-(C451*F451)</f>
        <v>6.3</v>
      </c>
      <c r="H451" s="10">
        <f t="shared" si="88"/>
        <v>7.7489999999999997</v>
      </c>
    </row>
    <row r="452" spans="1:8" outlineLevel="1">
      <c r="A452" s="12"/>
      <c r="B452" s="15" t="s">
        <v>771</v>
      </c>
      <c r="C452" s="7"/>
      <c r="D452" s="88"/>
      <c r="E452" s="6" t="s">
        <v>5</v>
      </c>
      <c r="F452" s="60">
        <f>VLOOKUP(E452,Tabela1[],3,FALSE)</f>
        <v>0</v>
      </c>
      <c r="G452" s="10">
        <f>C452-(C452*F452)</f>
        <v>0</v>
      </c>
      <c r="H452" s="10">
        <f t="shared" si="88"/>
        <v>0</v>
      </c>
    </row>
    <row r="453" spans="1:8" outlineLevel="1">
      <c r="A453"/>
      <c r="B453"/>
      <c r="C453" s="7"/>
      <c r="D453" s="102"/>
      <c r="E453"/>
      <c r="F453" s="60"/>
      <c r="G453" s="10"/>
      <c r="H453" s="10"/>
    </row>
    <row r="454" spans="1:8" outlineLevel="1">
      <c r="A454" s="12" t="s">
        <v>338</v>
      </c>
      <c r="B454" s="15" t="s">
        <v>339</v>
      </c>
      <c r="C454" s="7">
        <v>3.15</v>
      </c>
      <c r="D454" s="88">
        <f t="shared" si="90"/>
        <v>3.8744999999999998</v>
      </c>
      <c r="E454" s="6" t="s">
        <v>5</v>
      </c>
      <c r="F454" s="60">
        <f>VLOOKUP(E454,Tabela1[],3,FALSE)</f>
        <v>0</v>
      </c>
      <c r="G454" s="10">
        <f>C454-(C454*F454)</f>
        <v>3.15</v>
      </c>
      <c r="H454" s="10">
        <f t="shared" si="88"/>
        <v>3.8744999999999998</v>
      </c>
    </row>
    <row r="455" spans="1:8" outlineLevel="1">
      <c r="A455"/>
      <c r="B455"/>
      <c r="C455" s="7"/>
      <c r="D455" s="102"/>
      <c r="E455"/>
      <c r="F455" s="60"/>
      <c r="G455" s="10"/>
      <c r="H455" s="10"/>
    </row>
    <row r="456" spans="1:8" outlineLevel="1">
      <c r="A456" s="12" t="s">
        <v>340</v>
      </c>
      <c r="B456" s="15" t="s">
        <v>438</v>
      </c>
      <c r="C456" s="7">
        <v>1.37</v>
      </c>
      <c r="D456" s="88">
        <f t="shared" ref="D456:D473" si="91">C456*1.23</f>
        <v>1.6851</v>
      </c>
      <c r="E456" s="6" t="s">
        <v>5</v>
      </c>
      <c r="F456" s="60">
        <f>VLOOKUP(E456,Tabela1[],3,FALSE)</f>
        <v>0</v>
      </c>
      <c r="G456" s="10">
        <f>C456-(C456*F456)</f>
        <v>1.37</v>
      </c>
      <c r="H456" s="10">
        <f t="shared" si="88"/>
        <v>1.6851</v>
      </c>
    </row>
    <row r="457" spans="1:8" outlineLevel="1">
      <c r="A457" s="12"/>
      <c r="B457" s="15" t="s">
        <v>772</v>
      </c>
      <c r="C457" s="7"/>
      <c r="D457" s="88"/>
      <c r="E457" s="6" t="s">
        <v>5</v>
      </c>
      <c r="F457" s="60">
        <f>VLOOKUP(E457,Tabela1[],3,FALSE)</f>
        <v>0</v>
      </c>
      <c r="G457" s="10">
        <f>C457-(C457*F457)</f>
        <v>0</v>
      </c>
      <c r="H457" s="10">
        <f t="shared" si="88"/>
        <v>0</v>
      </c>
    </row>
    <row r="458" spans="1:8" outlineLevel="1">
      <c r="A458"/>
      <c r="B458"/>
      <c r="C458" s="7"/>
      <c r="D458" s="102"/>
      <c r="E458"/>
      <c r="F458" s="60"/>
      <c r="G458" s="10"/>
      <c r="H458" s="10"/>
    </row>
    <row r="459" spans="1:8" outlineLevel="1">
      <c r="A459" s="12" t="s">
        <v>341</v>
      </c>
      <c r="B459" s="15" t="s">
        <v>342</v>
      </c>
      <c r="C459" s="7">
        <v>2.63</v>
      </c>
      <c r="D459" s="88">
        <f t="shared" si="91"/>
        <v>3.2348999999999997</v>
      </c>
      <c r="E459" s="6" t="s">
        <v>5</v>
      </c>
      <c r="F459" s="60">
        <f>VLOOKUP(E459,Tabela1[],3,FALSE)</f>
        <v>0</v>
      </c>
      <c r="G459" s="10">
        <f>C459-(C459*F459)</f>
        <v>2.63</v>
      </c>
      <c r="H459" s="10">
        <f t="shared" si="88"/>
        <v>3.2348999999999997</v>
      </c>
    </row>
    <row r="460" spans="1:8" outlineLevel="1">
      <c r="A460"/>
      <c r="B460"/>
      <c r="C460" s="7"/>
      <c r="D460" s="102"/>
      <c r="E460"/>
      <c r="F460" s="60"/>
      <c r="G460" s="10"/>
      <c r="H460" s="10"/>
    </row>
    <row r="461" spans="1:8" outlineLevel="1">
      <c r="A461" s="12" t="s">
        <v>343</v>
      </c>
      <c r="B461" s="15" t="s">
        <v>344</v>
      </c>
      <c r="C461" s="7">
        <v>2.63</v>
      </c>
      <c r="D461" s="88">
        <f t="shared" si="91"/>
        <v>3.2348999999999997</v>
      </c>
      <c r="E461" s="6" t="s">
        <v>5</v>
      </c>
      <c r="F461" s="60">
        <f>VLOOKUP(E461,Tabela1[],3,FALSE)</f>
        <v>0</v>
      </c>
      <c r="G461" s="10">
        <f>C461-(C461*F461)</f>
        <v>2.63</v>
      </c>
      <c r="H461" s="10">
        <f t="shared" si="88"/>
        <v>3.2348999999999997</v>
      </c>
    </row>
    <row r="462" spans="1:8" outlineLevel="1">
      <c r="A462"/>
      <c r="B462"/>
      <c r="C462" s="7"/>
      <c r="D462" s="102"/>
      <c r="E462"/>
      <c r="F462" s="60"/>
      <c r="G462" s="10"/>
      <c r="H462" s="10"/>
    </row>
    <row r="463" spans="1:8" outlineLevel="1">
      <c r="A463" s="12" t="s">
        <v>345</v>
      </c>
      <c r="B463" s="15" t="s">
        <v>346</v>
      </c>
      <c r="C463" s="7">
        <v>4.41</v>
      </c>
      <c r="D463" s="88">
        <f t="shared" si="91"/>
        <v>5.4242999999999997</v>
      </c>
      <c r="E463" s="6" t="s">
        <v>5</v>
      </c>
      <c r="F463" s="60">
        <f>VLOOKUP(E463,Tabela1[],3,FALSE)</f>
        <v>0</v>
      </c>
      <c r="G463" s="10">
        <f>C463-(C463*F463)</f>
        <v>4.41</v>
      </c>
      <c r="H463" s="10">
        <f t="shared" si="88"/>
        <v>5.4242999999999997</v>
      </c>
    </row>
    <row r="464" spans="1:8" outlineLevel="1">
      <c r="A464"/>
      <c r="B464"/>
      <c r="C464" s="7"/>
      <c r="D464" s="102"/>
      <c r="E464"/>
      <c r="F464" s="60"/>
      <c r="G464" s="10"/>
      <c r="H464" s="10"/>
    </row>
    <row r="465" spans="1:8" outlineLevel="1">
      <c r="A465" s="12" t="s">
        <v>347</v>
      </c>
      <c r="B465" s="15" t="s">
        <v>348</v>
      </c>
      <c r="C465" s="7">
        <v>2.73</v>
      </c>
      <c r="D465" s="88">
        <f t="shared" si="91"/>
        <v>3.3578999999999999</v>
      </c>
      <c r="E465" s="6" t="s">
        <v>5</v>
      </c>
      <c r="F465" s="60">
        <f>VLOOKUP(E465,Tabela1[],3,FALSE)</f>
        <v>0</v>
      </c>
      <c r="G465" s="10">
        <f>C465-(C465*F465)</f>
        <v>2.73</v>
      </c>
      <c r="H465" s="10">
        <f t="shared" si="88"/>
        <v>3.3578999999999999</v>
      </c>
    </row>
    <row r="466" spans="1:8" outlineLevel="1">
      <c r="A466"/>
      <c r="B466"/>
      <c r="C466" s="7"/>
      <c r="D466" s="102"/>
      <c r="E466"/>
      <c r="F466" s="60"/>
      <c r="G466" s="10"/>
      <c r="H466" s="10"/>
    </row>
    <row r="467" spans="1:8" outlineLevel="1">
      <c r="A467" s="17" t="s">
        <v>349</v>
      </c>
      <c r="B467" s="18" t="s">
        <v>350</v>
      </c>
      <c r="C467" s="7">
        <v>73.5</v>
      </c>
      <c r="D467" s="88">
        <f t="shared" si="91"/>
        <v>90.405000000000001</v>
      </c>
      <c r="E467" s="74" t="s">
        <v>5</v>
      </c>
      <c r="F467" s="60">
        <f>VLOOKUP(E467,Tabela1[],3,FALSE)</f>
        <v>0</v>
      </c>
      <c r="G467" s="10">
        <f>C467-(C467*F467)</f>
        <v>73.5</v>
      </c>
      <c r="H467" s="10">
        <f t="shared" si="88"/>
        <v>90.405000000000001</v>
      </c>
    </row>
    <row r="468" spans="1:8" outlineLevel="1">
      <c r="A468" s="17" t="s">
        <v>351</v>
      </c>
      <c r="B468" s="18" t="s">
        <v>352</v>
      </c>
      <c r="C468" s="7">
        <v>36.75</v>
      </c>
      <c r="D468" s="88">
        <f t="shared" si="91"/>
        <v>45.202500000000001</v>
      </c>
      <c r="E468" s="6" t="s">
        <v>5</v>
      </c>
      <c r="F468" s="60">
        <f>VLOOKUP(E468,Tabela1[],3,FALSE)</f>
        <v>0</v>
      </c>
      <c r="G468" s="10">
        <f>C468-(C468*F468)</f>
        <v>36.75</v>
      </c>
      <c r="H468" s="10">
        <f t="shared" si="88"/>
        <v>45.202500000000001</v>
      </c>
    </row>
    <row r="469" spans="1:8" outlineLevel="1">
      <c r="A469"/>
      <c r="B469"/>
      <c r="C469" s="7"/>
      <c r="D469" s="102"/>
      <c r="E469"/>
      <c r="F469" s="60"/>
      <c r="G469" s="10"/>
      <c r="H469" s="10"/>
    </row>
    <row r="470" spans="1:8" outlineLevel="1">
      <c r="A470" s="12" t="s">
        <v>353</v>
      </c>
      <c r="B470" s="15" t="s">
        <v>354</v>
      </c>
      <c r="C470" s="7">
        <v>1.31</v>
      </c>
      <c r="D470" s="88">
        <f t="shared" si="91"/>
        <v>1.6113</v>
      </c>
      <c r="E470" s="6" t="s">
        <v>5</v>
      </c>
      <c r="F470" s="60">
        <f>VLOOKUP(E470,Tabela1[],3,FALSE)</f>
        <v>0</v>
      </c>
      <c r="G470" s="10">
        <f>C470-(C470*F470)</f>
        <v>1.31</v>
      </c>
      <c r="H470" s="10">
        <f t="shared" si="88"/>
        <v>1.6113</v>
      </c>
    </row>
    <row r="471" spans="1:8" outlineLevel="1">
      <c r="A471" s="12"/>
      <c r="B471" s="15" t="s">
        <v>773</v>
      </c>
      <c r="C471" s="7"/>
      <c r="D471" s="88"/>
      <c r="E471" s="6"/>
      <c r="F471" s="60"/>
      <c r="G471" s="10"/>
      <c r="H471" s="10"/>
    </row>
    <row r="472" spans="1:8" outlineLevel="1">
      <c r="A472"/>
      <c r="B472"/>
      <c r="C472" s="7"/>
      <c r="D472" s="102"/>
      <c r="E472"/>
      <c r="F472" s="60"/>
      <c r="G472" s="10"/>
      <c r="H472" s="10"/>
    </row>
    <row r="473" spans="1:8" outlineLevel="1">
      <c r="A473" s="17" t="s">
        <v>355</v>
      </c>
      <c r="B473" s="18" t="s">
        <v>356</v>
      </c>
      <c r="C473" s="7">
        <v>3.4</v>
      </c>
      <c r="D473" s="88">
        <f t="shared" si="91"/>
        <v>4.1819999999999995</v>
      </c>
      <c r="E473" s="74" t="s">
        <v>5</v>
      </c>
      <c r="F473" s="60">
        <f>VLOOKUP(E473,Tabela1[],3,FALSE)</f>
        <v>0</v>
      </c>
      <c r="G473" s="10">
        <f>C473-(C473*F473)</f>
        <v>3.4</v>
      </c>
      <c r="H473" s="10">
        <f t="shared" si="88"/>
        <v>4.1819999999999995</v>
      </c>
    </row>
    <row r="474" spans="1:8" outlineLevel="1">
      <c r="A474" s="86"/>
      <c r="B474" s="87"/>
      <c r="C474" s="7"/>
      <c r="D474" s="88"/>
      <c r="E474" s="6"/>
      <c r="F474" s="60"/>
      <c r="G474" s="10"/>
      <c r="H474" s="10"/>
    </row>
    <row r="475" spans="1:8" outlineLevel="1">
      <c r="A475" s="74" t="s">
        <v>774</v>
      </c>
      <c r="B475" s="75" t="s">
        <v>775</v>
      </c>
      <c r="C475" s="7">
        <v>2.73</v>
      </c>
      <c r="D475" s="88">
        <f t="shared" ref="D475:D478" si="92">C475*1.23</f>
        <v>3.3578999999999999</v>
      </c>
      <c r="E475" s="74" t="s">
        <v>5</v>
      </c>
      <c r="F475" s="60">
        <f>VLOOKUP(E475,Tabela1[],3,FALSE)</f>
        <v>0</v>
      </c>
      <c r="G475" s="10">
        <f>C475-(C475*F475)</f>
        <v>2.73</v>
      </c>
      <c r="H475" s="10">
        <f t="shared" ref="H475:H477" si="93">G475*1.23</f>
        <v>3.3578999999999999</v>
      </c>
    </row>
    <row r="476" spans="1:8" outlineLevel="1">
      <c r="A476" s="74" t="s">
        <v>776</v>
      </c>
      <c r="B476" s="75" t="s">
        <v>777</v>
      </c>
      <c r="C476" s="7">
        <v>3.15</v>
      </c>
      <c r="D476" s="88">
        <f t="shared" si="92"/>
        <v>3.8744999999999998</v>
      </c>
      <c r="E476" s="74" t="s">
        <v>5</v>
      </c>
      <c r="F476" s="60">
        <f>VLOOKUP(E476,Tabela1[],3,FALSE)</f>
        <v>0</v>
      </c>
      <c r="G476" s="10">
        <f>C476-(C476*F476)</f>
        <v>3.15</v>
      </c>
      <c r="H476" s="10">
        <f t="shared" si="93"/>
        <v>3.8744999999999998</v>
      </c>
    </row>
    <row r="477" spans="1:8" outlineLevel="1">
      <c r="A477" s="74" t="s">
        <v>778</v>
      </c>
      <c r="B477" s="75" t="s">
        <v>779</v>
      </c>
      <c r="C477" s="7">
        <v>4.3099999999999996</v>
      </c>
      <c r="D477" s="88">
        <f t="shared" si="92"/>
        <v>5.3012999999999995</v>
      </c>
      <c r="E477" s="74" t="s">
        <v>5</v>
      </c>
      <c r="F477" s="60">
        <f>VLOOKUP(E477,Tabela1[],3,FALSE)</f>
        <v>0</v>
      </c>
      <c r="G477" s="10">
        <f>C477-(C477*F477)</f>
        <v>4.3099999999999996</v>
      </c>
      <c r="H477" s="10">
        <f t="shared" si="93"/>
        <v>5.3012999999999995</v>
      </c>
    </row>
    <row r="478" spans="1:8" outlineLevel="1">
      <c r="A478" s="12" t="s">
        <v>357</v>
      </c>
      <c r="B478" s="15" t="s">
        <v>439</v>
      </c>
      <c r="C478" s="7">
        <v>5.51</v>
      </c>
      <c r="D478" s="88">
        <f t="shared" si="92"/>
        <v>6.7772999999999994</v>
      </c>
      <c r="E478" s="74" t="s">
        <v>5</v>
      </c>
      <c r="F478" s="60">
        <f>VLOOKUP(E478,Tabela1[],3,FALSE)</f>
        <v>0</v>
      </c>
      <c r="G478" s="10">
        <f>C478-(C478*F478)</f>
        <v>5.51</v>
      </c>
      <c r="H478" s="10">
        <f t="shared" ref="H478:H502" si="94">G478*1.23</f>
        <v>6.7772999999999994</v>
      </c>
    </row>
    <row r="479" spans="1:8" outlineLevel="1">
      <c r="A479"/>
      <c r="B479"/>
      <c r="C479" s="7"/>
      <c r="D479" s="102"/>
      <c r="E479"/>
      <c r="F479" s="60"/>
      <c r="G479" s="10"/>
      <c r="H479" s="10"/>
    </row>
    <row r="480" spans="1:8" outlineLevel="1">
      <c r="A480" s="17" t="s">
        <v>358</v>
      </c>
      <c r="B480" s="18" t="s">
        <v>945</v>
      </c>
      <c r="C480" s="7">
        <v>14</v>
      </c>
      <c r="D480" s="88">
        <f t="shared" ref="D480:D490" si="95">C480*1.23</f>
        <v>17.22</v>
      </c>
      <c r="E480" s="74" t="s">
        <v>5</v>
      </c>
      <c r="F480" s="60">
        <f>VLOOKUP(E480,Tabela1[],3,FALSE)</f>
        <v>0</v>
      </c>
      <c r="G480" s="10">
        <f>C480-(C480*F480)</f>
        <v>14</v>
      </c>
      <c r="H480" s="10">
        <f t="shared" si="94"/>
        <v>17.22</v>
      </c>
    </row>
    <row r="481" spans="1:8" outlineLevel="1">
      <c r="A481" s="75"/>
      <c r="B481" s="75"/>
      <c r="C481" s="7"/>
      <c r="D481" s="102"/>
      <c r="E481" s="75"/>
      <c r="F481" s="60"/>
      <c r="G481" s="10"/>
      <c r="H481" s="10"/>
    </row>
    <row r="482" spans="1:8" outlineLevel="1">
      <c r="A482" s="17" t="s">
        <v>359</v>
      </c>
      <c r="B482" s="18" t="s">
        <v>360</v>
      </c>
      <c r="C482" s="7">
        <v>49.23</v>
      </c>
      <c r="D482" s="88">
        <f t="shared" si="95"/>
        <v>60.552899999999994</v>
      </c>
      <c r="E482" s="74" t="s">
        <v>5</v>
      </c>
      <c r="F482" s="60">
        <f>VLOOKUP(E482,Tabela1[],3,FALSE)</f>
        <v>0</v>
      </c>
      <c r="G482" s="10">
        <f>C482-(C482*F482)</f>
        <v>49.23</v>
      </c>
      <c r="H482" s="10">
        <f t="shared" si="94"/>
        <v>60.552899999999994</v>
      </c>
    </row>
    <row r="483" spans="1:8" outlineLevel="1">
      <c r="A483" s="17" t="s">
        <v>361</v>
      </c>
      <c r="B483" s="18" t="s">
        <v>362</v>
      </c>
      <c r="C483" s="7">
        <v>73.86</v>
      </c>
      <c r="D483" s="88">
        <f t="shared" si="95"/>
        <v>90.847799999999992</v>
      </c>
      <c r="E483" s="74" t="s">
        <v>5</v>
      </c>
      <c r="F483" s="60">
        <f>VLOOKUP(E483,Tabela1[],3,FALSE)</f>
        <v>0</v>
      </c>
      <c r="G483" s="10">
        <f>C483-(C483*F483)</f>
        <v>73.86</v>
      </c>
      <c r="H483" s="10">
        <f t="shared" si="94"/>
        <v>90.847799999999992</v>
      </c>
    </row>
    <row r="484" spans="1:8" outlineLevel="1">
      <c r="A484" s="17" t="s">
        <v>363</v>
      </c>
      <c r="B484" s="18" t="s">
        <v>364</v>
      </c>
      <c r="C484" s="7">
        <v>123.1</v>
      </c>
      <c r="D484" s="88">
        <f t="shared" si="95"/>
        <v>151.41299999999998</v>
      </c>
      <c r="E484" s="74" t="s">
        <v>5</v>
      </c>
      <c r="F484" s="60">
        <f>VLOOKUP(E484,Tabela1[],3,FALSE)</f>
        <v>0</v>
      </c>
      <c r="G484" s="10">
        <f>C484-(C484*F484)</f>
        <v>123.1</v>
      </c>
      <c r="H484" s="10">
        <f t="shared" si="94"/>
        <v>151.41299999999998</v>
      </c>
    </row>
    <row r="485" spans="1:8" outlineLevel="1">
      <c r="A485" s="17" t="s">
        <v>365</v>
      </c>
      <c r="B485" s="18" t="s">
        <v>366</v>
      </c>
      <c r="C485" s="7">
        <v>246.2</v>
      </c>
      <c r="D485" s="88">
        <f t="shared" si="95"/>
        <v>302.82599999999996</v>
      </c>
      <c r="E485" s="74" t="s">
        <v>5</v>
      </c>
      <c r="F485" s="60">
        <f>VLOOKUP(E485,Tabela1[],3,FALSE)</f>
        <v>0</v>
      </c>
      <c r="G485" s="10">
        <f>C485-(C485*F485)</f>
        <v>246.2</v>
      </c>
      <c r="H485" s="10">
        <f t="shared" si="94"/>
        <v>302.82599999999996</v>
      </c>
    </row>
    <row r="486" spans="1:8" outlineLevel="1">
      <c r="A486" s="17" t="s">
        <v>367</v>
      </c>
      <c r="B486" s="18" t="s">
        <v>632</v>
      </c>
      <c r="C486" s="7">
        <v>185.55</v>
      </c>
      <c r="D486" s="88">
        <f t="shared" si="95"/>
        <v>228.22650000000002</v>
      </c>
      <c r="E486" s="74" t="s">
        <v>5</v>
      </c>
      <c r="F486" s="60">
        <f>VLOOKUP(E486,Tabela1[],3,FALSE)</f>
        <v>0</v>
      </c>
      <c r="G486" s="10">
        <f>C486-(C486*F486)</f>
        <v>185.55</v>
      </c>
      <c r="H486" s="10">
        <f t="shared" si="94"/>
        <v>228.22650000000002</v>
      </c>
    </row>
    <row r="487" spans="1:8" outlineLevel="1">
      <c r="A487" s="75"/>
      <c r="B487" s="75"/>
      <c r="C487" s="7"/>
      <c r="D487" s="88"/>
      <c r="E487" s="75"/>
      <c r="F487" s="60"/>
      <c r="G487" s="10"/>
      <c r="H487" s="10"/>
    </row>
    <row r="488" spans="1:8" outlineLevel="1">
      <c r="A488" s="17" t="s">
        <v>368</v>
      </c>
      <c r="B488" s="18" t="s">
        <v>369</v>
      </c>
      <c r="C488" s="7">
        <v>24.39</v>
      </c>
      <c r="D488" s="88">
        <f t="shared" si="95"/>
        <v>29.999700000000001</v>
      </c>
      <c r="E488" s="74" t="s">
        <v>5</v>
      </c>
      <c r="F488" s="60">
        <f>VLOOKUP(E488,Tabela1[],3,FALSE)</f>
        <v>0</v>
      </c>
      <c r="G488" s="10">
        <f>C488-(C488*F488)</f>
        <v>24.39</v>
      </c>
      <c r="H488" s="10">
        <f t="shared" si="94"/>
        <v>29.999700000000001</v>
      </c>
    </row>
    <row r="489" spans="1:8" outlineLevel="1">
      <c r="A489" s="17" t="s">
        <v>370</v>
      </c>
      <c r="B489" s="18" t="s">
        <v>371</v>
      </c>
      <c r="C489" s="7">
        <v>34.15</v>
      </c>
      <c r="D489" s="88">
        <f t="shared" si="95"/>
        <v>42.0045</v>
      </c>
      <c r="E489" s="74" t="s">
        <v>5</v>
      </c>
      <c r="F489" s="60">
        <f>VLOOKUP(E489,Tabela1[],3,FALSE)</f>
        <v>0</v>
      </c>
      <c r="G489" s="10">
        <f>C489-(C489*F489)</f>
        <v>34.15</v>
      </c>
      <c r="H489" s="10">
        <f t="shared" si="94"/>
        <v>42.0045</v>
      </c>
    </row>
    <row r="490" spans="1:8" outlineLevel="1">
      <c r="A490" s="17" t="s">
        <v>372</v>
      </c>
      <c r="B490" s="18" t="s">
        <v>373</v>
      </c>
      <c r="C490" s="7">
        <v>63.414000000000001</v>
      </c>
      <c r="D490" s="88">
        <f t="shared" si="95"/>
        <v>77.999219999999994</v>
      </c>
      <c r="E490" s="74" t="s">
        <v>5</v>
      </c>
      <c r="F490" s="60">
        <f>VLOOKUP(E490,Tabela1[],3,FALSE)</f>
        <v>0</v>
      </c>
      <c r="G490" s="10">
        <f>C490-(C490*F490)</f>
        <v>63.414000000000001</v>
      </c>
      <c r="H490" s="10">
        <f t="shared" si="94"/>
        <v>77.999219999999994</v>
      </c>
    </row>
    <row r="491" spans="1:8" outlineLevel="1">
      <c r="A491" s="17"/>
      <c r="B491" s="18"/>
      <c r="C491" s="7"/>
      <c r="D491" s="88"/>
      <c r="E491" s="74"/>
      <c r="F491" s="60"/>
      <c r="G491" s="10"/>
      <c r="H491" s="10"/>
    </row>
    <row r="492" spans="1:8" outlineLevel="1">
      <c r="A492" s="17" t="s">
        <v>1110</v>
      </c>
      <c r="B492" s="18" t="s">
        <v>1112</v>
      </c>
      <c r="C492" s="7">
        <v>74.819999999999993</v>
      </c>
      <c r="D492" s="88">
        <f t="shared" ref="D492:D493" si="96">C492*1.23</f>
        <v>92.028599999999997</v>
      </c>
      <c r="E492" s="74" t="s">
        <v>5</v>
      </c>
      <c r="F492" s="60">
        <f>VLOOKUP(E492,Tabela1[],3,FALSE)</f>
        <v>0</v>
      </c>
      <c r="G492" s="10">
        <f>C492-(C492*F492)</f>
        <v>74.819999999999993</v>
      </c>
      <c r="H492" s="10">
        <f t="shared" ref="H492:H493" si="97">G492*1.23</f>
        <v>92.028599999999997</v>
      </c>
    </row>
    <row r="493" spans="1:8" ht="30" outlineLevel="1">
      <c r="A493" s="17" t="s">
        <v>1111</v>
      </c>
      <c r="B493" s="18" t="s">
        <v>1113</v>
      </c>
      <c r="C493" s="7">
        <v>107.48</v>
      </c>
      <c r="D493" s="105">
        <f t="shared" si="96"/>
        <v>132.2004</v>
      </c>
      <c r="E493" s="9" t="s">
        <v>5</v>
      </c>
      <c r="F493" s="106">
        <f>VLOOKUP(E493,Tabela1[],3,FALSE)</f>
        <v>0</v>
      </c>
      <c r="G493" s="107">
        <f>C493-(C493*F493)</f>
        <v>107.48</v>
      </c>
      <c r="H493" s="107">
        <f t="shared" si="97"/>
        <v>132.2004</v>
      </c>
    </row>
    <row r="494" spans="1:8" outlineLevel="1">
      <c r="A494" s="17"/>
      <c r="B494" s="18"/>
      <c r="C494" s="7"/>
      <c r="D494" s="102"/>
      <c r="E494" s="74"/>
      <c r="F494" s="60"/>
      <c r="G494" s="10"/>
      <c r="H494" s="10"/>
    </row>
    <row r="495" spans="1:8" outlineLevel="1">
      <c r="A495" s="17" t="s">
        <v>440</v>
      </c>
      <c r="B495" s="18" t="s">
        <v>441</v>
      </c>
      <c r="C495" s="7">
        <v>25.24</v>
      </c>
      <c r="D495" s="88">
        <f>C495*1.23</f>
        <v>31.045199999999998</v>
      </c>
      <c r="E495" s="74" t="s">
        <v>5</v>
      </c>
      <c r="F495" s="60">
        <f>VLOOKUP(E495,Tabela1[],3,FALSE)</f>
        <v>0</v>
      </c>
      <c r="G495" s="10">
        <f t="shared" ref="G495:G502" si="98">C495-(C495*F495)</f>
        <v>25.24</v>
      </c>
      <c r="H495" s="10">
        <f t="shared" si="94"/>
        <v>31.045199999999998</v>
      </c>
    </row>
    <row r="496" spans="1:8" outlineLevel="1">
      <c r="A496" s="17" t="s">
        <v>442</v>
      </c>
      <c r="B496" s="18" t="s">
        <v>443</v>
      </c>
      <c r="C496" s="7">
        <v>39.06</v>
      </c>
      <c r="D496" s="88">
        <f t="shared" ref="D496:D502" si="99">C496*1.23</f>
        <v>48.043800000000005</v>
      </c>
      <c r="E496" s="74" t="s">
        <v>5</v>
      </c>
      <c r="F496" s="60">
        <f>VLOOKUP(E496,Tabela1[],3,FALSE)</f>
        <v>0</v>
      </c>
      <c r="G496" s="10">
        <f t="shared" si="98"/>
        <v>39.06</v>
      </c>
      <c r="H496" s="10">
        <f t="shared" si="94"/>
        <v>48.043800000000005</v>
      </c>
    </row>
    <row r="497" spans="1:8" outlineLevel="1">
      <c r="A497" s="17" t="s">
        <v>444</v>
      </c>
      <c r="B497" s="18" t="s">
        <v>445</v>
      </c>
      <c r="C497" s="7">
        <v>67.33</v>
      </c>
      <c r="D497" s="88">
        <f t="shared" si="99"/>
        <v>82.815899999999999</v>
      </c>
      <c r="E497" s="74" t="s">
        <v>5</v>
      </c>
      <c r="F497" s="60">
        <f>VLOOKUP(E497,Tabela1[],3,FALSE)</f>
        <v>0</v>
      </c>
      <c r="G497" s="10">
        <f t="shared" si="98"/>
        <v>67.33</v>
      </c>
      <c r="H497" s="10">
        <f t="shared" si="94"/>
        <v>82.815899999999999</v>
      </c>
    </row>
    <row r="498" spans="1:8" outlineLevel="1">
      <c r="A498" s="17" t="s">
        <v>446</v>
      </c>
      <c r="B498" s="18" t="s">
        <v>447</v>
      </c>
      <c r="C498" s="7">
        <v>67.33</v>
      </c>
      <c r="D498" s="88">
        <f t="shared" si="99"/>
        <v>82.815899999999999</v>
      </c>
      <c r="E498" s="74" t="s">
        <v>5</v>
      </c>
      <c r="F498" s="60">
        <f>VLOOKUP(E498,Tabela1[],3,FALSE)</f>
        <v>0</v>
      </c>
      <c r="G498" s="10">
        <f t="shared" si="98"/>
        <v>67.33</v>
      </c>
      <c r="H498" s="10">
        <f t="shared" si="94"/>
        <v>82.815899999999999</v>
      </c>
    </row>
    <row r="499" spans="1:8" outlineLevel="1">
      <c r="A499" s="17" t="s">
        <v>448</v>
      </c>
      <c r="B499" s="18" t="s">
        <v>449</v>
      </c>
      <c r="C499" s="7">
        <v>50.33</v>
      </c>
      <c r="D499" s="88">
        <f t="shared" si="99"/>
        <v>61.905899999999995</v>
      </c>
      <c r="E499" s="74" t="s">
        <v>5</v>
      </c>
      <c r="F499" s="60">
        <f>VLOOKUP(E499,Tabela1[],3,FALSE)</f>
        <v>0</v>
      </c>
      <c r="G499" s="10">
        <f t="shared" si="98"/>
        <v>50.33</v>
      </c>
      <c r="H499" s="10">
        <f t="shared" si="94"/>
        <v>61.905899999999995</v>
      </c>
    </row>
    <row r="500" spans="1:8" outlineLevel="1">
      <c r="A500" s="17" t="s">
        <v>450</v>
      </c>
      <c r="B500" s="18" t="s">
        <v>451</v>
      </c>
      <c r="C500" s="7">
        <v>50.33</v>
      </c>
      <c r="D500" s="88">
        <f t="shared" si="99"/>
        <v>61.905899999999995</v>
      </c>
      <c r="E500" s="74" t="s">
        <v>5</v>
      </c>
      <c r="F500" s="60">
        <f>VLOOKUP(E500,Tabela1[],3,FALSE)</f>
        <v>0</v>
      </c>
      <c r="G500" s="10">
        <f t="shared" si="98"/>
        <v>50.33</v>
      </c>
      <c r="H500" s="10">
        <f t="shared" si="94"/>
        <v>61.905899999999995</v>
      </c>
    </row>
    <row r="501" spans="1:8" outlineLevel="1">
      <c r="A501" s="17" t="s">
        <v>452</v>
      </c>
      <c r="B501" s="18" t="s">
        <v>1115</v>
      </c>
      <c r="C501" s="7">
        <v>18.03</v>
      </c>
      <c r="D501" s="88">
        <f t="shared" si="99"/>
        <v>22.1769</v>
      </c>
      <c r="E501" s="74" t="s">
        <v>5</v>
      </c>
      <c r="F501" s="60">
        <f>VLOOKUP(E501,Tabela1[],3,FALSE)</f>
        <v>0</v>
      </c>
      <c r="G501" s="10">
        <f t="shared" si="98"/>
        <v>18.03</v>
      </c>
      <c r="H501" s="10">
        <f t="shared" si="94"/>
        <v>22.1769</v>
      </c>
    </row>
    <row r="502" spans="1:8" outlineLevel="1">
      <c r="A502" s="17" t="s">
        <v>453</v>
      </c>
      <c r="B502" s="18" t="s">
        <v>454</v>
      </c>
      <c r="C502" s="7">
        <v>14.83</v>
      </c>
      <c r="D502" s="88">
        <f t="shared" si="99"/>
        <v>18.2409</v>
      </c>
      <c r="E502" s="74" t="s">
        <v>5</v>
      </c>
      <c r="F502" s="60">
        <f>VLOOKUP(E502,Tabela1[],3,FALSE)</f>
        <v>0</v>
      </c>
      <c r="G502" s="10">
        <f t="shared" si="98"/>
        <v>14.83</v>
      </c>
      <c r="H502" s="10">
        <f t="shared" si="94"/>
        <v>18.2409</v>
      </c>
    </row>
    <row r="503" spans="1:8">
      <c r="A503"/>
      <c r="B503"/>
      <c r="C503"/>
      <c r="D503"/>
      <c r="E503"/>
      <c r="F503" s="60"/>
      <c r="G503"/>
      <c r="H503"/>
    </row>
    <row r="504" spans="1:8">
      <c r="A504" s="116" t="s">
        <v>374</v>
      </c>
      <c r="B504" s="116"/>
      <c r="C504" s="116"/>
      <c r="D504" s="116"/>
      <c r="E504" s="116"/>
      <c r="F504" s="116"/>
      <c r="G504" s="116"/>
      <c r="H504" s="116"/>
    </row>
    <row r="505" spans="1:8" outlineLevel="1">
      <c r="A505"/>
      <c r="B505"/>
      <c r="C505"/>
      <c r="D505"/>
      <c r="E505"/>
      <c r="F505" s="60"/>
      <c r="G505"/>
      <c r="H505"/>
    </row>
    <row r="506" spans="1:8" outlineLevel="1">
      <c r="A506" s="17" t="s">
        <v>375</v>
      </c>
      <c r="B506" s="18" t="s">
        <v>376</v>
      </c>
      <c r="C506" s="7">
        <v>617.92999999999995</v>
      </c>
      <c r="D506" s="88">
        <f>C506*1.23</f>
        <v>760.05389999999989</v>
      </c>
      <c r="E506" s="6" t="s">
        <v>7</v>
      </c>
      <c r="F506" s="60">
        <f>VLOOKUP(E506,Tabela1[],3,FALSE)</f>
        <v>0</v>
      </c>
      <c r="G506" s="10">
        <f t="shared" ref="G506:G511" si="100">C506-(C506*F506)</f>
        <v>617.92999999999995</v>
      </c>
      <c r="H506" s="10">
        <f t="shared" ref="H506:H510" si="101">G506*1.23</f>
        <v>760.05389999999989</v>
      </c>
    </row>
    <row r="507" spans="1:8" outlineLevel="1">
      <c r="A507" s="12" t="s">
        <v>377</v>
      </c>
      <c r="B507" s="15" t="s">
        <v>380</v>
      </c>
      <c r="C507" s="7">
        <v>51.22</v>
      </c>
      <c r="D507" s="88">
        <f t="shared" ref="D507:D510" si="102">C507*1.23</f>
        <v>63.000599999999999</v>
      </c>
      <c r="E507" s="6" t="s">
        <v>7</v>
      </c>
      <c r="F507" s="60">
        <f>VLOOKUP(E507,Tabela1[],3,FALSE)</f>
        <v>0</v>
      </c>
      <c r="G507" s="10">
        <f t="shared" si="100"/>
        <v>51.22</v>
      </c>
      <c r="H507" s="10">
        <f t="shared" si="101"/>
        <v>63.000599999999999</v>
      </c>
    </row>
    <row r="508" spans="1:8" outlineLevel="1">
      <c r="A508" s="17" t="s">
        <v>378</v>
      </c>
      <c r="B508" s="18" t="s">
        <v>379</v>
      </c>
      <c r="C508" s="7">
        <v>129.4</v>
      </c>
      <c r="D508" s="88">
        <f t="shared" si="102"/>
        <v>159.16200000000001</v>
      </c>
      <c r="E508" s="6" t="s">
        <v>7</v>
      </c>
      <c r="F508" s="60">
        <f>VLOOKUP(E508,Tabela1[],3,FALSE)</f>
        <v>0</v>
      </c>
      <c r="G508" s="10">
        <f t="shared" si="100"/>
        <v>129.4</v>
      </c>
      <c r="H508" s="10">
        <f t="shared" si="101"/>
        <v>159.16200000000001</v>
      </c>
    </row>
    <row r="509" spans="1:8" outlineLevel="1">
      <c r="A509" s="17" t="s">
        <v>381</v>
      </c>
      <c r="B509" s="18" t="s">
        <v>382</v>
      </c>
      <c r="C509" s="7">
        <v>265.64999999999998</v>
      </c>
      <c r="D509" s="88">
        <f t="shared" si="102"/>
        <v>326.74949999999995</v>
      </c>
      <c r="E509" s="6" t="s">
        <v>7</v>
      </c>
      <c r="F509" s="60">
        <f>VLOOKUP(E509,Tabela1[],3,FALSE)</f>
        <v>0</v>
      </c>
      <c r="G509" s="10">
        <f t="shared" si="100"/>
        <v>265.64999999999998</v>
      </c>
      <c r="H509" s="10">
        <f t="shared" si="101"/>
        <v>326.74949999999995</v>
      </c>
    </row>
    <row r="510" spans="1:8" outlineLevel="1">
      <c r="A510" s="12" t="s">
        <v>383</v>
      </c>
      <c r="B510" s="15" t="s">
        <v>384</v>
      </c>
      <c r="C510" s="7">
        <v>563.41</v>
      </c>
      <c r="D510" s="88">
        <f t="shared" si="102"/>
        <v>692.99429999999995</v>
      </c>
      <c r="E510" s="6" t="s">
        <v>7</v>
      </c>
      <c r="F510" s="60">
        <f>VLOOKUP(E510,Tabela1[],3,FALSE)</f>
        <v>0</v>
      </c>
      <c r="G510" s="10">
        <f t="shared" si="100"/>
        <v>563.41</v>
      </c>
      <c r="H510" s="10">
        <f t="shared" si="101"/>
        <v>692.99429999999995</v>
      </c>
    </row>
    <row r="511" spans="1:8" outlineLevel="1">
      <c r="A511" s="93" t="s">
        <v>780</v>
      </c>
      <c r="B511" s="94" t="s">
        <v>781</v>
      </c>
      <c r="C511" s="79">
        <v>404.88</v>
      </c>
      <c r="D511" s="91">
        <v>498</v>
      </c>
      <c r="E511" s="6" t="s">
        <v>7</v>
      </c>
      <c r="F511" s="60">
        <f>VLOOKUP(E511,Tabela1[],3,FALSE)</f>
        <v>0</v>
      </c>
      <c r="G511" s="10">
        <f t="shared" si="100"/>
        <v>404.88</v>
      </c>
      <c r="H511" s="10">
        <f t="shared" ref="H511" si="103">G511*1.23</f>
        <v>498.00239999999997</v>
      </c>
    </row>
    <row r="512" spans="1:8">
      <c r="A512"/>
      <c r="B512"/>
      <c r="C512"/>
      <c r="D512"/>
      <c r="E512"/>
      <c r="F512" s="60"/>
      <c r="G512"/>
      <c r="H512"/>
    </row>
    <row r="513" spans="1:8">
      <c r="A513" s="116" t="s">
        <v>412</v>
      </c>
      <c r="B513" s="116"/>
      <c r="C513" s="116"/>
      <c r="D513" s="116"/>
      <c r="E513" s="116"/>
      <c r="F513" s="116"/>
      <c r="G513" s="116"/>
      <c r="H513" s="116"/>
    </row>
    <row r="514" spans="1:8" outlineLevel="1">
      <c r="A514"/>
      <c r="B514"/>
      <c r="C514"/>
      <c r="D514"/>
      <c r="E514"/>
      <c r="F514" s="60"/>
      <c r="G514"/>
      <c r="H514"/>
    </row>
    <row r="515" spans="1:8" ht="17.25" outlineLevel="1">
      <c r="A515" s="12" t="s">
        <v>385</v>
      </c>
      <c r="B515" s="15" t="s">
        <v>417</v>
      </c>
      <c r="C515" s="7">
        <v>150</v>
      </c>
      <c r="D515" s="32">
        <f>C515*1.23</f>
        <v>184.5</v>
      </c>
      <c r="E515" s="6" t="s">
        <v>3</v>
      </c>
      <c r="F515" s="60">
        <f>VLOOKUP(E515,Tabela1[],3,FALSE)</f>
        <v>0</v>
      </c>
      <c r="G515" s="10">
        <f t="shared" ref="G515:G521" si="104">C515-(C515*F515)</f>
        <v>150</v>
      </c>
      <c r="H515" s="10">
        <f t="shared" ref="H515:H575" si="105">G515*1.23</f>
        <v>184.5</v>
      </c>
    </row>
    <row r="516" spans="1:8" ht="17.25" outlineLevel="1">
      <c r="A516" s="12" t="s">
        <v>682</v>
      </c>
      <c r="B516" s="15" t="s">
        <v>683</v>
      </c>
      <c r="C516" s="7">
        <v>203.25</v>
      </c>
      <c r="D516" s="32">
        <f t="shared" ref="D516:D521" si="106">C516*1.23</f>
        <v>249.9975</v>
      </c>
      <c r="E516" s="6" t="s">
        <v>6</v>
      </c>
      <c r="F516" s="60">
        <f>VLOOKUP(E516,Tabela1[],3,FALSE)</f>
        <v>0</v>
      </c>
      <c r="G516" s="10">
        <f t="shared" si="104"/>
        <v>203.25</v>
      </c>
      <c r="H516" s="10">
        <f t="shared" si="105"/>
        <v>249.9975</v>
      </c>
    </row>
    <row r="517" spans="1:8" ht="17.25" outlineLevel="1">
      <c r="A517" s="12" t="s">
        <v>684</v>
      </c>
      <c r="B517" s="15" t="s">
        <v>685</v>
      </c>
      <c r="C517" s="7">
        <v>203.25</v>
      </c>
      <c r="D517" s="32">
        <f t="shared" si="106"/>
        <v>249.9975</v>
      </c>
      <c r="E517" s="6" t="s">
        <v>6</v>
      </c>
      <c r="F517" s="60">
        <f>VLOOKUP(E517,Tabela1[],3,FALSE)</f>
        <v>0</v>
      </c>
      <c r="G517" s="10">
        <f t="shared" si="104"/>
        <v>203.25</v>
      </c>
      <c r="H517" s="10">
        <f t="shared" si="105"/>
        <v>249.9975</v>
      </c>
    </row>
    <row r="518" spans="1:8" ht="17.25" outlineLevel="1">
      <c r="A518" s="12" t="s">
        <v>686</v>
      </c>
      <c r="B518" s="15" t="s">
        <v>687</v>
      </c>
      <c r="C518" s="7">
        <v>203.25</v>
      </c>
      <c r="D518" s="32">
        <f t="shared" si="106"/>
        <v>249.9975</v>
      </c>
      <c r="E518" s="6" t="s">
        <v>6</v>
      </c>
      <c r="F518" s="60">
        <f>VLOOKUP(E518,Tabela1[],3,FALSE)</f>
        <v>0</v>
      </c>
      <c r="G518" s="10">
        <f t="shared" si="104"/>
        <v>203.25</v>
      </c>
      <c r="H518" s="10">
        <f t="shared" si="105"/>
        <v>249.9975</v>
      </c>
    </row>
    <row r="519" spans="1:8" ht="17.25" outlineLevel="1">
      <c r="A519" s="12" t="s">
        <v>688</v>
      </c>
      <c r="B519" s="15" t="s">
        <v>689</v>
      </c>
      <c r="C519" s="7">
        <v>203.25</v>
      </c>
      <c r="D519" s="32">
        <f t="shared" si="106"/>
        <v>249.9975</v>
      </c>
      <c r="E519" s="6" t="s">
        <v>6</v>
      </c>
      <c r="F519" s="60">
        <f>VLOOKUP(E519,Tabela1[],3,FALSE)</f>
        <v>0</v>
      </c>
      <c r="G519" s="10">
        <f t="shared" si="104"/>
        <v>203.25</v>
      </c>
      <c r="H519" s="10">
        <f t="shared" si="105"/>
        <v>249.9975</v>
      </c>
    </row>
    <row r="520" spans="1:8" ht="17.25" outlineLevel="1">
      <c r="A520" s="12" t="s">
        <v>690</v>
      </c>
      <c r="B520" s="15" t="s">
        <v>691</v>
      </c>
      <c r="C520" s="7">
        <v>203.25</v>
      </c>
      <c r="D520" s="32">
        <f t="shared" si="106"/>
        <v>249.9975</v>
      </c>
      <c r="E520" s="6" t="s">
        <v>6</v>
      </c>
      <c r="F520" s="60">
        <f>VLOOKUP(E520,Tabela1[],3,FALSE)</f>
        <v>0</v>
      </c>
      <c r="G520" s="10">
        <f t="shared" si="104"/>
        <v>203.25</v>
      </c>
      <c r="H520" s="10">
        <f t="shared" si="105"/>
        <v>249.9975</v>
      </c>
    </row>
    <row r="521" spans="1:8" ht="17.25" outlineLevel="1">
      <c r="A521" s="12" t="s">
        <v>693</v>
      </c>
      <c r="B521" s="15" t="s">
        <v>692</v>
      </c>
      <c r="C521" s="7">
        <v>284.55</v>
      </c>
      <c r="D521" s="32">
        <f t="shared" si="106"/>
        <v>349.99650000000003</v>
      </c>
      <c r="E521" s="6" t="s">
        <v>6</v>
      </c>
      <c r="F521" s="60">
        <f>VLOOKUP(E521,Tabela1[],3,FALSE)</f>
        <v>0</v>
      </c>
      <c r="G521" s="10">
        <f t="shared" si="104"/>
        <v>284.55</v>
      </c>
      <c r="H521" s="10">
        <f t="shared" si="105"/>
        <v>349.99650000000003</v>
      </c>
    </row>
    <row r="522" spans="1:8" outlineLevel="1">
      <c r="A522" s="12"/>
      <c r="B522" s="15"/>
      <c r="C522" s="7"/>
      <c r="D522" s="32"/>
      <c r="E522" s="6"/>
      <c r="F522" s="60"/>
      <c r="G522" s="10"/>
      <c r="H522" s="10"/>
    </row>
    <row r="523" spans="1:8" ht="17.25" outlineLevel="1">
      <c r="A523" s="12" t="s">
        <v>388</v>
      </c>
      <c r="B523" s="15" t="s">
        <v>420</v>
      </c>
      <c r="C523" s="37">
        <v>140</v>
      </c>
      <c r="D523" s="32">
        <f>C523*1.23</f>
        <v>172.2</v>
      </c>
      <c r="E523" s="6" t="s">
        <v>3</v>
      </c>
      <c r="F523" s="60">
        <f>VLOOKUP(E523,Tabela1[],3,FALSE)</f>
        <v>0</v>
      </c>
      <c r="G523" s="10">
        <f>C523-(C523*F523)</f>
        <v>140</v>
      </c>
      <c r="H523" s="10">
        <f>G523*1.23</f>
        <v>172.2</v>
      </c>
    </row>
    <row r="524" spans="1:8" ht="17.25" outlineLevel="1">
      <c r="A524" s="12" t="s">
        <v>389</v>
      </c>
      <c r="B524" s="15" t="s">
        <v>421</v>
      </c>
      <c r="C524" s="37">
        <v>140</v>
      </c>
      <c r="D524" s="32">
        <f>C524*1.23</f>
        <v>172.2</v>
      </c>
      <c r="E524" s="6" t="s">
        <v>3</v>
      </c>
      <c r="F524" s="60">
        <f>VLOOKUP(E524,Tabela1[],3,FALSE)</f>
        <v>0</v>
      </c>
      <c r="G524" s="10">
        <f>C524-(C524*F524)</f>
        <v>140</v>
      </c>
      <c r="H524" s="10">
        <f>G524*1.23</f>
        <v>172.2</v>
      </c>
    </row>
    <row r="525" spans="1:8" ht="17.25" outlineLevel="1">
      <c r="A525" s="12" t="s">
        <v>390</v>
      </c>
      <c r="B525" s="15" t="s">
        <v>422</v>
      </c>
      <c r="C525" s="37">
        <v>328.31</v>
      </c>
      <c r="D525" s="32">
        <f>C525*1.23</f>
        <v>403.82130000000001</v>
      </c>
      <c r="E525" s="6" t="s">
        <v>3</v>
      </c>
      <c r="F525" s="60">
        <f>VLOOKUP(E525,Tabela1[],3,FALSE)</f>
        <v>0</v>
      </c>
      <c r="G525" s="10">
        <f>C525-(C525*F525)</f>
        <v>328.31</v>
      </c>
      <c r="H525" s="10">
        <f>G525*1.23</f>
        <v>403.82130000000001</v>
      </c>
    </row>
    <row r="526" spans="1:8" ht="17.25" outlineLevel="1">
      <c r="A526" s="12" t="s">
        <v>391</v>
      </c>
      <c r="B526" s="15" t="s">
        <v>423</v>
      </c>
      <c r="C526" s="37">
        <v>328.31</v>
      </c>
      <c r="D526" s="32">
        <f>C526*1.23</f>
        <v>403.82130000000001</v>
      </c>
      <c r="E526" s="6" t="s">
        <v>3</v>
      </c>
      <c r="F526" s="60">
        <f>VLOOKUP(E526,Tabela1[],3,FALSE)</f>
        <v>0</v>
      </c>
      <c r="G526" s="10">
        <f>C526-(C526*F526)</f>
        <v>328.31</v>
      </c>
      <c r="H526" s="10">
        <f>G526*1.23</f>
        <v>403.82130000000001</v>
      </c>
    </row>
    <row r="527" spans="1:8" ht="17.25" outlineLevel="1">
      <c r="A527" s="17" t="s">
        <v>947</v>
      </c>
      <c r="B527" s="94" t="s">
        <v>946</v>
      </c>
      <c r="C527" s="79">
        <v>109.4</v>
      </c>
      <c r="D527" s="91">
        <f>C527*1.23</f>
        <v>134.56200000000001</v>
      </c>
      <c r="E527" s="95" t="s">
        <v>3</v>
      </c>
      <c r="F527" s="60">
        <f>VLOOKUP(E527,Tabela1[],3,FALSE)</f>
        <v>0</v>
      </c>
      <c r="G527" s="10">
        <f>C527-(C527*F527)</f>
        <v>109.4</v>
      </c>
      <c r="H527" s="10">
        <f>G527*1.23</f>
        <v>134.56200000000001</v>
      </c>
    </row>
    <row r="528" spans="1:8" outlineLevel="1">
      <c r="A528" s="12"/>
      <c r="B528" s="84"/>
      <c r="C528" s="80"/>
      <c r="D528" s="81"/>
      <c r="E528" s="6"/>
      <c r="F528" s="60"/>
      <c r="G528" s="10"/>
      <c r="H528" s="10"/>
    </row>
    <row r="529" spans="1:8" ht="17.25" outlineLevel="1">
      <c r="A529" s="12" t="s">
        <v>386</v>
      </c>
      <c r="B529" s="15" t="s">
        <v>418</v>
      </c>
      <c r="C529" s="7">
        <v>380</v>
      </c>
      <c r="D529" s="32">
        <f>C529*1.23</f>
        <v>467.4</v>
      </c>
      <c r="E529" s="6" t="s">
        <v>3</v>
      </c>
      <c r="F529" s="60">
        <f>VLOOKUP(E529,Tabela1[],3,FALSE)</f>
        <v>0</v>
      </c>
      <c r="G529" s="10">
        <f>C529-(C529*F529)</f>
        <v>380</v>
      </c>
      <c r="H529" s="10">
        <f>G529*1.23</f>
        <v>467.4</v>
      </c>
    </row>
    <row r="530" spans="1:8" outlineLevel="1">
      <c r="A530" s="17" t="s">
        <v>387</v>
      </c>
      <c r="B530" s="15" t="s">
        <v>419</v>
      </c>
      <c r="C530" s="7">
        <v>580</v>
      </c>
      <c r="D530" s="32">
        <f>C530*1.23</f>
        <v>713.4</v>
      </c>
      <c r="E530" s="6" t="s">
        <v>3</v>
      </c>
      <c r="F530" s="60">
        <f>VLOOKUP(E530,Tabela1[],3,FALSE)</f>
        <v>0</v>
      </c>
      <c r="G530" s="10">
        <f>C530-(C530*F530)</f>
        <v>580</v>
      </c>
      <c r="H530" s="10">
        <f>G530*1.23</f>
        <v>713.4</v>
      </c>
    </row>
    <row r="531" spans="1:8" outlineLevel="1">
      <c r="A531" s="17"/>
      <c r="B531" s="15"/>
      <c r="C531" s="7"/>
      <c r="D531" s="32"/>
      <c r="E531" s="6"/>
      <c r="F531" s="60"/>
      <c r="G531" s="10"/>
      <c r="H531" s="10"/>
    </row>
    <row r="532" spans="1:8" ht="17.25" outlineLevel="1">
      <c r="A532" s="12" t="s">
        <v>392</v>
      </c>
      <c r="B532" s="18" t="s">
        <v>424</v>
      </c>
      <c r="C532" s="37">
        <v>320</v>
      </c>
      <c r="D532" s="32">
        <f t="shared" ref="D532:D575" si="107">C532*1.23</f>
        <v>393.6</v>
      </c>
      <c r="E532" s="6" t="s">
        <v>3</v>
      </c>
      <c r="F532" s="60">
        <f>VLOOKUP(E532,Tabela1[],3,FALSE)</f>
        <v>0</v>
      </c>
      <c r="G532" s="10">
        <f>C532-(C532*F532)</f>
        <v>320</v>
      </c>
      <c r="H532" s="10">
        <f t="shared" si="105"/>
        <v>393.6</v>
      </c>
    </row>
    <row r="533" spans="1:8" ht="17.25" outlineLevel="1">
      <c r="A533" s="12" t="s">
        <v>393</v>
      </c>
      <c r="B533" s="15" t="s">
        <v>425</v>
      </c>
      <c r="C533" s="37">
        <v>520</v>
      </c>
      <c r="D533" s="32">
        <f t="shared" si="107"/>
        <v>639.6</v>
      </c>
      <c r="E533" s="6" t="s">
        <v>3</v>
      </c>
      <c r="F533" s="60">
        <f>VLOOKUP(E533,Tabela1[],3,FALSE)</f>
        <v>0</v>
      </c>
      <c r="G533" s="10">
        <f>C533-(C533*F533)</f>
        <v>520</v>
      </c>
      <c r="H533" s="10">
        <f t="shared" si="105"/>
        <v>639.6</v>
      </c>
    </row>
    <row r="534" spans="1:8" outlineLevel="1">
      <c r="A534"/>
      <c r="B534"/>
      <c r="C534"/>
      <c r="D534" s="10"/>
      <c r="E534"/>
      <c r="F534" s="60"/>
      <c r="G534" s="10"/>
      <c r="H534" s="10"/>
    </row>
    <row r="535" spans="1:8" ht="17.25" outlineLevel="1">
      <c r="A535" s="12" t="s">
        <v>394</v>
      </c>
      <c r="B535" s="15" t="s">
        <v>426</v>
      </c>
      <c r="C535" s="37">
        <v>40</v>
      </c>
      <c r="D535" s="32">
        <f t="shared" si="107"/>
        <v>49.2</v>
      </c>
      <c r="E535" s="6" t="s">
        <v>3</v>
      </c>
      <c r="F535" s="60">
        <f>VLOOKUP(E535,Tabela1[],3,FALSE)</f>
        <v>0</v>
      </c>
      <c r="G535" s="10">
        <f>C535-(C535*F535)</f>
        <v>40</v>
      </c>
      <c r="H535" s="10">
        <f t="shared" si="105"/>
        <v>49.2</v>
      </c>
    </row>
    <row r="536" spans="1:8" ht="17.25" outlineLevel="1">
      <c r="A536" s="12" t="s">
        <v>395</v>
      </c>
      <c r="B536" s="15" t="s">
        <v>427</v>
      </c>
      <c r="C536" s="37">
        <v>22</v>
      </c>
      <c r="D536" s="32">
        <f t="shared" si="107"/>
        <v>27.06</v>
      </c>
      <c r="E536" s="6" t="s">
        <v>3</v>
      </c>
      <c r="F536" s="60">
        <f>VLOOKUP(E536,Tabela1[],3,FALSE)</f>
        <v>0</v>
      </c>
      <c r="G536" s="10">
        <f>C536-(C536*F536)</f>
        <v>22</v>
      </c>
      <c r="H536" s="10">
        <f t="shared" si="105"/>
        <v>27.06</v>
      </c>
    </row>
    <row r="537" spans="1:8" ht="17.25" outlineLevel="1">
      <c r="A537" s="12" t="s">
        <v>396</v>
      </c>
      <c r="B537" s="15" t="s">
        <v>428</v>
      </c>
      <c r="C537" s="37">
        <v>15</v>
      </c>
      <c r="D537" s="32">
        <f t="shared" si="107"/>
        <v>18.45</v>
      </c>
      <c r="E537" s="6" t="s">
        <v>3</v>
      </c>
      <c r="F537" s="60">
        <f>VLOOKUP(E537,Tabela1[],3,FALSE)</f>
        <v>0</v>
      </c>
      <c r="G537" s="10">
        <f>C537-(C537*F537)</f>
        <v>15</v>
      </c>
      <c r="H537" s="10">
        <f t="shared" si="105"/>
        <v>18.45</v>
      </c>
    </row>
    <row r="538" spans="1:8" outlineLevel="1">
      <c r="A538"/>
      <c r="B538"/>
      <c r="C538"/>
      <c r="D538" s="10"/>
      <c r="E538" s="6"/>
      <c r="F538" s="60"/>
      <c r="G538" s="10"/>
      <c r="H538" s="10"/>
    </row>
    <row r="539" spans="1:8" ht="17.25" outlineLevel="1">
      <c r="A539" s="12" t="s">
        <v>397</v>
      </c>
      <c r="B539" s="15" t="s">
        <v>429</v>
      </c>
      <c r="C539" s="37">
        <v>334.7</v>
      </c>
      <c r="D539" s="32">
        <f t="shared" si="107"/>
        <v>411.68099999999998</v>
      </c>
      <c r="E539" s="6" t="s">
        <v>3</v>
      </c>
      <c r="F539" s="60">
        <f>VLOOKUP(E539,Tabela1[],3,FALSE)</f>
        <v>0</v>
      </c>
      <c r="G539" s="10">
        <f>C539-(C539*F539)</f>
        <v>334.7</v>
      </c>
      <c r="H539" s="10">
        <f t="shared" si="105"/>
        <v>411.68099999999998</v>
      </c>
    </row>
    <row r="540" spans="1:8" outlineLevel="1">
      <c r="A540"/>
      <c r="B540"/>
      <c r="C540"/>
      <c r="D540" s="10"/>
      <c r="E540"/>
      <c r="F540" s="60"/>
      <c r="G540" s="10"/>
      <c r="H540" s="10"/>
    </row>
    <row r="541" spans="1:8" ht="17.25" outlineLevel="1">
      <c r="A541" s="12" t="s">
        <v>398</v>
      </c>
      <c r="B541" s="15" t="s">
        <v>1039</v>
      </c>
      <c r="C541" s="37">
        <v>210</v>
      </c>
      <c r="D541" s="32">
        <f t="shared" si="107"/>
        <v>258.3</v>
      </c>
      <c r="E541" s="6" t="s">
        <v>3</v>
      </c>
      <c r="F541" s="60">
        <f>VLOOKUP(E541,Tabela1[],3,FALSE)</f>
        <v>0</v>
      </c>
      <c r="G541" s="10">
        <f t="shared" ref="G541:G547" si="108">C541-(C541*F541)</f>
        <v>210</v>
      </c>
      <c r="H541" s="10">
        <f t="shared" si="105"/>
        <v>258.3</v>
      </c>
    </row>
    <row r="542" spans="1:8" ht="17.25" outlineLevel="1">
      <c r="A542" s="12" t="s">
        <v>399</v>
      </c>
      <c r="B542" s="15" t="s">
        <v>1064</v>
      </c>
      <c r="C542" s="37">
        <v>210</v>
      </c>
      <c r="D542" s="32">
        <f t="shared" si="107"/>
        <v>258.3</v>
      </c>
      <c r="E542" s="6" t="s">
        <v>3</v>
      </c>
      <c r="F542" s="60">
        <f>VLOOKUP(E542,Tabela1[],3,FALSE)</f>
        <v>0</v>
      </c>
      <c r="G542" s="10">
        <f t="shared" si="108"/>
        <v>210</v>
      </c>
      <c r="H542" s="10">
        <f t="shared" si="105"/>
        <v>258.3</v>
      </c>
    </row>
    <row r="543" spans="1:8" ht="17.25" outlineLevel="1">
      <c r="A543" s="12" t="s">
        <v>1063</v>
      </c>
      <c r="B543" s="15" t="s">
        <v>1065</v>
      </c>
      <c r="C543" s="37">
        <v>210</v>
      </c>
      <c r="D543" s="32">
        <f t="shared" ref="D543" si="109">C543*1.23</f>
        <v>258.3</v>
      </c>
      <c r="E543" s="6" t="s">
        <v>3</v>
      </c>
      <c r="F543" s="60">
        <f>VLOOKUP(E543,Tabela1[],3,FALSE)</f>
        <v>0</v>
      </c>
      <c r="G543" s="10">
        <f t="shared" si="108"/>
        <v>210</v>
      </c>
      <c r="H543" s="10">
        <f t="shared" ref="H543" si="110">G543*1.23</f>
        <v>258.3</v>
      </c>
    </row>
    <row r="544" spans="1:8" ht="17.25" outlineLevel="1">
      <c r="A544" s="12" t="s">
        <v>400</v>
      </c>
      <c r="B544" s="15" t="s">
        <v>430</v>
      </c>
      <c r="C544" s="7">
        <v>1056.0999999999999</v>
      </c>
      <c r="D544" s="32">
        <f t="shared" si="107"/>
        <v>1299.0029999999999</v>
      </c>
      <c r="E544" s="6" t="s">
        <v>3</v>
      </c>
      <c r="F544" s="60">
        <f>VLOOKUP(E544,Tabela1[],3,FALSE)</f>
        <v>0</v>
      </c>
      <c r="G544" s="10">
        <f t="shared" si="108"/>
        <v>1056.0999999999999</v>
      </c>
      <c r="H544" s="10">
        <f t="shared" si="105"/>
        <v>1299.0029999999999</v>
      </c>
    </row>
    <row r="545" spans="1:9" ht="17.25" outlineLevel="1">
      <c r="A545" s="12" t="s">
        <v>401</v>
      </c>
      <c r="B545" s="15" t="s">
        <v>431</v>
      </c>
      <c r="C545" s="7">
        <v>568.29</v>
      </c>
      <c r="D545" s="32">
        <f t="shared" si="107"/>
        <v>698.99669999999992</v>
      </c>
      <c r="E545" s="6" t="s">
        <v>3</v>
      </c>
      <c r="F545" s="60">
        <f>VLOOKUP(E545,Tabela1[],3,FALSE)</f>
        <v>0</v>
      </c>
      <c r="G545" s="10">
        <f t="shared" si="108"/>
        <v>568.29</v>
      </c>
      <c r="H545" s="10">
        <f t="shared" si="105"/>
        <v>698.99669999999992</v>
      </c>
    </row>
    <row r="546" spans="1:9" ht="17.25" outlineLevel="1">
      <c r="A546" s="12" t="s">
        <v>402</v>
      </c>
      <c r="B546" s="15" t="s">
        <v>432</v>
      </c>
      <c r="C546" s="7">
        <v>568.29</v>
      </c>
      <c r="D546" s="32">
        <f t="shared" si="107"/>
        <v>698.99669999999992</v>
      </c>
      <c r="E546" s="6" t="s">
        <v>3</v>
      </c>
      <c r="F546" s="60">
        <f>VLOOKUP(E546,Tabela1[],3,FALSE)</f>
        <v>0</v>
      </c>
      <c r="G546" s="10">
        <f t="shared" si="108"/>
        <v>568.29</v>
      </c>
      <c r="H546" s="10">
        <f t="shared" si="105"/>
        <v>698.99669999999992</v>
      </c>
    </row>
    <row r="547" spans="1:9" ht="17.25" outlineLevel="1">
      <c r="A547" s="12" t="s">
        <v>403</v>
      </c>
      <c r="B547" s="15" t="s">
        <v>433</v>
      </c>
      <c r="C547" s="7">
        <v>41.86</v>
      </c>
      <c r="D547" s="88">
        <f t="shared" si="107"/>
        <v>51.4878</v>
      </c>
      <c r="E547" s="6" t="s">
        <v>3</v>
      </c>
      <c r="F547" s="60">
        <f>VLOOKUP(E547,Tabela1[],3,FALSE)</f>
        <v>0</v>
      </c>
      <c r="G547" s="10">
        <f t="shared" si="108"/>
        <v>41.86</v>
      </c>
      <c r="H547" s="10">
        <f t="shared" si="105"/>
        <v>51.4878</v>
      </c>
    </row>
    <row r="548" spans="1:9" outlineLevel="1">
      <c r="A548"/>
      <c r="B548"/>
      <c r="C548"/>
      <c r="D548" s="10"/>
      <c r="E548"/>
      <c r="F548" s="60"/>
      <c r="G548" s="10"/>
      <c r="H548" s="10"/>
    </row>
    <row r="549" spans="1:9" ht="17.25" outlineLevel="1">
      <c r="A549" s="17" t="s">
        <v>708</v>
      </c>
      <c r="B549" s="18" t="s">
        <v>803</v>
      </c>
      <c r="C549" s="7">
        <v>502.43900000000002</v>
      </c>
      <c r="D549" s="88">
        <f t="shared" si="107"/>
        <v>617.99996999999996</v>
      </c>
      <c r="E549" s="6" t="s">
        <v>3</v>
      </c>
      <c r="F549" s="60">
        <f>VLOOKUP(E549,Tabela1[],3,FALSE)</f>
        <v>0</v>
      </c>
      <c r="G549" s="10">
        <f>C549-(C549*F549)</f>
        <v>502.43900000000002</v>
      </c>
      <c r="H549" s="10">
        <f t="shared" si="105"/>
        <v>617.99996999999996</v>
      </c>
    </row>
    <row r="550" spans="1:9" ht="17.25" outlineLevel="1">
      <c r="A550" s="17" t="s">
        <v>709</v>
      </c>
      <c r="B550" s="18" t="s">
        <v>804</v>
      </c>
      <c r="C550" s="7">
        <v>665.04</v>
      </c>
      <c r="D550" s="88">
        <f t="shared" si="107"/>
        <v>817.99919999999997</v>
      </c>
      <c r="E550" s="6" t="s">
        <v>3</v>
      </c>
      <c r="F550" s="60">
        <f>VLOOKUP(E550,Tabela1[],3,FALSE)</f>
        <v>0</v>
      </c>
      <c r="G550" s="10">
        <f>C550-(C550*F550)</f>
        <v>665.04</v>
      </c>
      <c r="H550" s="10">
        <f t="shared" si="105"/>
        <v>817.99919999999997</v>
      </c>
    </row>
    <row r="551" spans="1:9" ht="17.25" outlineLevel="1">
      <c r="A551" s="17" t="s">
        <v>710</v>
      </c>
      <c r="B551" s="18" t="s">
        <v>805</v>
      </c>
      <c r="C551" s="7">
        <v>827.64200000000005</v>
      </c>
      <c r="D551" s="88">
        <f t="shared" si="107"/>
        <v>1017.9996600000001</v>
      </c>
      <c r="E551" s="6" t="s">
        <v>3</v>
      </c>
      <c r="F551" s="60">
        <f>VLOOKUP(E551,Tabela1[],3,FALSE)</f>
        <v>0</v>
      </c>
      <c r="G551" s="10">
        <f>C551-(C551*F551)</f>
        <v>827.64200000000005</v>
      </c>
      <c r="H551" s="10">
        <f t="shared" si="105"/>
        <v>1017.9996600000001</v>
      </c>
    </row>
    <row r="552" spans="1:9" ht="17.25" outlineLevel="1">
      <c r="A552" s="17" t="s">
        <v>711</v>
      </c>
      <c r="B552" s="18" t="s">
        <v>806</v>
      </c>
      <c r="C552" s="7">
        <v>998.37300000000005</v>
      </c>
      <c r="D552" s="88">
        <f t="shared" si="107"/>
        <v>1227.9987900000001</v>
      </c>
      <c r="E552" s="6" t="s">
        <v>3</v>
      </c>
      <c r="F552" s="60">
        <f>VLOOKUP(E552,Tabela1[],3,FALSE)</f>
        <v>0</v>
      </c>
      <c r="G552" s="10">
        <f>C552-(C552*F552)</f>
        <v>998.37300000000005</v>
      </c>
      <c r="H552" s="10">
        <f t="shared" si="105"/>
        <v>1227.9987900000001</v>
      </c>
    </row>
    <row r="553" spans="1:9" outlineLevel="1">
      <c r="A553"/>
      <c r="B553"/>
      <c r="C553"/>
      <c r="D553" s="10"/>
      <c r="E553" s="6"/>
      <c r="F553" s="60"/>
      <c r="G553" s="10"/>
      <c r="H553" s="10"/>
    </row>
    <row r="554" spans="1:9" ht="17.25" outlineLevel="1">
      <c r="A554" s="12" t="s">
        <v>404</v>
      </c>
      <c r="B554" s="15" t="s">
        <v>712</v>
      </c>
      <c r="C554" s="7">
        <v>469.92</v>
      </c>
      <c r="D554" s="88">
        <f t="shared" si="107"/>
        <v>578.00160000000005</v>
      </c>
      <c r="E554" s="6" t="s">
        <v>3</v>
      </c>
      <c r="F554" s="60">
        <f>VLOOKUP(E554,Tabela1[],3,FALSE)</f>
        <v>0</v>
      </c>
      <c r="G554" s="10">
        <f>C554-(C554*F554)</f>
        <v>469.92</v>
      </c>
      <c r="H554" s="10">
        <f t="shared" si="105"/>
        <v>578.00160000000005</v>
      </c>
    </row>
    <row r="555" spans="1:9" ht="17.25" outlineLevel="1">
      <c r="A555" s="12" t="s">
        <v>405</v>
      </c>
      <c r="B555" s="15" t="s">
        <v>713</v>
      </c>
      <c r="C555" s="7">
        <v>591.87</v>
      </c>
      <c r="D555" s="88">
        <f t="shared" si="107"/>
        <v>728.00009999999997</v>
      </c>
      <c r="E555" s="6" t="s">
        <v>3</v>
      </c>
      <c r="F555" s="60">
        <f>VLOOKUP(E555,Tabela1[],3,FALSE)</f>
        <v>0</v>
      </c>
      <c r="G555" s="10">
        <f>C555-(C555*F555)</f>
        <v>591.87</v>
      </c>
      <c r="H555" s="10">
        <f t="shared" si="105"/>
        <v>728.00009999999997</v>
      </c>
    </row>
    <row r="556" spans="1:9" ht="17.25" outlineLevel="1">
      <c r="A556" s="12" t="s">
        <v>406</v>
      </c>
      <c r="B556" s="15" t="s">
        <v>714</v>
      </c>
      <c r="C556" s="7">
        <v>713.82</v>
      </c>
      <c r="D556" s="88">
        <f t="shared" si="107"/>
        <v>877.99860000000001</v>
      </c>
      <c r="E556" s="6" t="s">
        <v>3</v>
      </c>
      <c r="F556" s="60">
        <f>VLOOKUP(E556,Tabela1[],3,FALSE)</f>
        <v>0</v>
      </c>
      <c r="G556" s="10">
        <f>C556-(C556*F556)</f>
        <v>713.82</v>
      </c>
      <c r="H556" s="10">
        <f t="shared" si="105"/>
        <v>877.99860000000001</v>
      </c>
    </row>
    <row r="557" spans="1:9" ht="17.25" outlineLevel="1">
      <c r="A557" s="12" t="s">
        <v>407</v>
      </c>
      <c r="B557" s="15" t="s">
        <v>715</v>
      </c>
      <c r="C557" s="7">
        <v>843.9</v>
      </c>
      <c r="D557" s="88">
        <f t="shared" si="107"/>
        <v>1037.9969999999998</v>
      </c>
      <c r="E557" s="6" t="s">
        <v>3</v>
      </c>
      <c r="F557" s="60">
        <f>VLOOKUP(E557,Tabela1[],3,FALSE)</f>
        <v>0</v>
      </c>
      <c r="G557" s="10">
        <f>C557-(C557*F557)</f>
        <v>843.9</v>
      </c>
      <c r="H557" s="10">
        <f t="shared" si="105"/>
        <v>1037.9969999999998</v>
      </c>
      <c r="I557" s="63"/>
    </row>
    <row r="558" spans="1:9" outlineLevel="1">
      <c r="A558"/>
      <c r="B558"/>
      <c r="C558" s="102"/>
      <c r="D558" s="88"/>
      <c r="E558"/>
      <c r="F558" s="60"/>
      <c r="G558" s="10"/>
      <c r="H558" s="10"/>
    </row>
    <row r="559" spans="1:9" ht="17.25" outlineLevel="1">
      <c r="A559" s="17" t="s">
        <v>408</v>
      </c>
      <c r="B559" s="18" t="s">
        <v>1067</v>
      </c>
      <c r="C559" s="7">
        <v>762.6</v>
      </c>
      <c r="D559" s="88">
        <f t="shared" si="107"/>
        <v>937.99800000000005</v>
      </c>
      <c r="E559" s="6" t="s">
        <v>3</v>
      </c>
      <c r="F559" s="60">
        <f>VLOOKUP(E559,Tabela1[],3,FALSE)</f>
        <v>0</v>
      </c>
      <c r="G559" s="10">
        <f>C559-(C559*F559)</f>
        <v>762.6</v>
      </c>
      <c r="H559" s="10">
        <f t="shared" si="105"/>
        <v>937.99800000000005</v>
      </c>
    </row>
    <row r="560" spans="1:9" ht="17.25" outlineLevel="1">
      <c r="A560" s="17" t="s">
        <v>1062</v>
      </c>
      <c r="B560" s="18" t="s">
        <v>1068</v>
      </c>
      <c r="C560" s="7">
        <v>481.08</v>
      </c>
      <c r="D560" s="88">
        <f t="shared" si="107"/>
        <v>591.72839999999997</v>
      </c>
      <c r="E560" s="6" t="s">
        <v>3</v>
      </c>
      <c r="F560" s="60">
        <f>VLOOKUP(E560,Tabela1[],3,FALSE)</f>
        <v>0</v>
      </c>
      <c r="G560" s="10">
        <f>C560-(C560*F560)</f>
        <v>481.08</v>
      </c>
      <c r="H560" s="10">
        <f t="shared" ref="H560" si="111">G560*1.23</f>
        <v>591.72839999999997</v>
      </c>
    </row>
    <row r="561" spans="1:9" outlineLevel="1">
      <c r="A561"/>
      <c r="B561"/>
      <c r="C561" s="75"/>
      <c r="D561" s="102"/>
      <c r="E561" s="6"/>
      <c r="F561" s="60"/>
      <c r="G561" s="10"/>
      <c r="H561" s="10"/>
    </row>
    <row r="562" spans="1:9" ht="17.25" outlineLevel="1">
      <c r="A562" s="12" t="s">
        <v>409</v>
      </c>
      <c r="B562" s="15" t="s">
        <v>434</v>
      </c>
      <c r="C562" s="7">
        <v>224.84</v>
      </c>
      <c r="D562" s="88">
        <f t="shared" si="107"/>
        <v>276.5532</v>
      </c>
      <c r="E562" s="6" t="s">
        <v>3</v>
      </c>
      <c r="F562" s="60">
        <f>VLOOKUP(E562,Tabela1[],3,FALSE)</f>
        <v>0</v>
      </c>
      <c r="G562" s="10">
        <f>C562-(C562*F562)</f>
        <v>224.84</v>
      </c>
      <c r="H562" s="10">
        <f t="shared" si="105"/>
        <v>276.5532</v>
      </c>
    </row>
    <row r="563" spans="1:9" ht="17.25" outlineLevel="1">
      <c r="A563" s="12" t="s">
        <v>410</v>
      </c>
      <c r="B563" s="15" t="s">
        <v>435</v>
      </c>
      <c r="C563" s="7">
        <v>277.57</v>
      </c>
      <c r="D563" s="88">
        <f t="shared" si="107"/>
        <v>341.41109999999998</v>
      </c>
      <c r="E563" s="6" t="s">
        <v>3</v>
      </c>
      <c r="F563" s="60">
        <f>VLOOKUP(E563,Tabela1[],3,FALSE)</f>
        <v>0</v>
      </c>
      <c r="G563" s="10">
        <f>C563-(C563*F563)</f>
        <v>277.57</v>
      </c>
      <c r="H563" s="10">
        <f t="shared" si="105"/>
        <v>341.41109999999998</v>
      </c>
    </row>
    <row r="564" spans="1:9" ht="17.25" outlineLevel="1">
      <c r="A564" s="12" t="s">
        <v>1085</v>
      </c>
      <c r="B564" s="15" t="s">
        <v>436</v>
      </c>
      <c r="C564" s="7">
        <v>335.86</v>
      </c>
      <c r="D564" s="88">
        <f t="shared" si="107"/>
        <v>413.1078</v>
      </c>
      <c r="E564" s="6" t="s">
        <v>3</v>
      </c>
      <c r="F564" s="60">
        <f>VLOOKUP(E564,Tabela1[],3,FALSE)</f>
        <v>0</v>
      </c>
      <c r="G564" s="10">
        <f>C564-(C564*F564)</f>
        <v>335.86</v>
      </c>
      <c r="H564" s="10">
        <f t="shared" si="105"/>
        <v>413.1078</v>
      </c>
    </row>
    <row r="565" spans="1:9" ht="17.25" outlineLevel="1">
      <c r="A565" s="12" t="s">
        <v>411</v>
      </c>
      <c r="B565" s="15" t="s">
        <v>437</v>
      </c>
      <c r="C565" s="7">
        <v>385.84</v>
      </c>
      <c r="D565" s="88">
        <f t="shared" si="107"/>
        <v>474.58319999999998</v>
      </c>
      <c r="E565" s="6" t="s">
        <v>3</v>
      </c>
      <c r="F565" s="60">
        <f>VLOOKUP(E565,Tabela1[],3,FALSE)</f>
        <v>0</v>
      </c>
      <c r="G565" s="10">
        <f>C565-(C565*F565)</f>
        <v>385.84</v>
      </c>
      <c r="H565" s="10">
        <f t="shared" si="105"/>
        <v>474.58319999999998</v>
      </c>
    </row>
    <row r="566" spans="1:9" outlineLevel="1">
      <c r="A566"/>
      <c r="B566"/>
      <c r="C566" s="75"/>
      <c r="D566" s="102"/>
      <c r="E566"/>
      <c r="F566" s="60"/>
      <c r="G566" s="10"/>
      <c r="H566" s="10"/>
    </row>
    <row r="567" spans="1:9" ht="17.25" outlineLevel="1">
      <c r="A567" s="17" t="s">
        <v>716</v>
      </c>
      <c r="B567" s="18" t="s">
        <v>807</v>
      </c>
      <c r="C567" s="7">
        <v>1205.1400000000001</v>
      </c>
      <c r="D567" s="88">
        <f t="shared" si="107"/>
        <v>1482.3222000000001</v>
      </c>
      <c r="E567" s="6" t="s">
        <v>3</v>
      </c>
      <c r="F567" s="60">
        <f>VLOOKUP(E567,Tabela1[],3,FALSE)</f>
        <v>0</v>
      </c>
      <c r="G567" s="10">
        <f>C567-(C567*F567)</f>
        <v>1205.1400000000001</v>
      </c>
      <c r="H567" s="10">
        <f t="shared" si="105"/>
        <v>1482.3222000000001</v>
      </c>
      <c r="I567" s="63"/>
    </row>
    <row r="568" spans="1:9" ht="17.25" outlineLevel="1">
      <c r="A568" s="17" t="s">
        <v>717</v>
      </c>
      <c r="B568" s="18" t="s">
        <v>808</v>
      </c>
      <c r="C568" s="7">
        <v>1359.61</v>
      </c>
      <c r="D568" s="88">
        <f t="shared" si="107"/>
        <v>1672.3202999999999</v>
      </c>
      <c r="E568" s="6" t="s">
        <v>3</v>
      </c>
      <c r="F568" s="60">
        <f>VLOOKUP(E568,Tabela1[],3,FALSE)</f>
        <v>0</v>
      </c>
      <c r="G568" s="10">
        <f>C568-(C568*F568)</f>
        <v>1359.61</v>
      </c>
      <c r="H568" s="10">
        <f t="shared" si="105"/>
        <v>1672.3202999999999</v>
      </c>
    </row>
    <row r="569" spans="1:9" ht="17.25" outlineLevel="1">
      <c r="A569" s="17" t="s">
        <v>718</v>
      </c>
      <c r="B569" s="18" t="s">
        <v>809</v>
      </c>
      <c r="C569" s="7">
        <v>1514.08</v>
      </c>
      <c r="D569" s="88">
        <f t="shared" si="107"/>
        <v>1862.3183999999999</v>
      </c>
      <c r="E569" s="6" t="s">
        <v>3</v>
      </c>
      <c r="F569" s="60">
        <f>VLOOKUP(E569,Tabela1[],3,FALSE)</f>
        <v>0</v>
      </c>
      <c r="G569" s="10">
        <f>C569-(C569*F569)</f>
        <v>1514.08</v>
      </c>
      <c r="H569" s="10">
        <f t="shared" si="105"/>
        <v>1862.3183999999999</v>
      </c>
    </row>
    <row r="570" spans="1:9" ht="17.25" outlineLevel="1">
      <c r="A570" s="17" t="s">
        <v>719</v>
      </c>
      <c r="B570" s="18" t="s">
        <v>810</v>
      </c>
      <c r="C570" s="7">
        <v>1676.27</v>
      </c>
      <c r="D570" s="88">
        <f t="shared" si="107"/>
        <v>2061.8121000000001</v>
      </c>
      <c r="E570" s="6" t="s">
        <v>3</v>
      </c>
      <c r="F570" s="60">
        <f>VLOOKUP(E570,Tabela1[],3,FALSE)</f>
        <v>0</v>
      </c>
      <c r="G570" s="10">
        <f>C570-(C570*F570)</f>
        <v>1676.27</v>
      </c>
      <c r="H570" s="10">
        <f t="shared" si="105"/>
        <v>2061.8121000000001</v>
      </c>
    </row>
    <row r="571" spans="1:9" outlineLevel="1">
      <c r="A571"/>
      <c r="B571"/>
      <c r="C571" s="7"/>
      <c r="D571" s="102"/>
      <c r="E571"/>
      <c r="F571" s="60"/>
      <c r="G571" s="10"/>
      <c r="H571" s="10"/>
    </row>
    <row r="572" spans="1:9" ht="17.25" outlineLevel="1">
      <c r="A572" s="17" t="s">
        <v>413</v>
      </c>
      <c r="B572" s="15" t="s">
        <v>1053</v>
      </c>
      <c r="C572" s="7">
        <v>1174.25</v>
      </c>
      <c r="D572" s="88">
        <f t="shared" si="107"/>
        <v>1444.3274999999999</v>
      </c>
      <c r="E572" s="6" t="s">
        <v>3</v>
      </c>
      <c r="F572" s="60">
        <f>VLOOKUP(E572,Tabela1[],3,FALSE)</f>
        <v>0</v>
      </c>
      <c r="G572" s="10">
        <f>C572-(C572*F572)</f>
        <v>1174.25</v>
      </c>
      <c r="H572" s="10">
        <f t="shared" si="105"/>
        <v>1444.3274999999999</v>
      </c>
    </row>
    <row r="573" spans="1:9" ht="17.25" outlineLevel="1">
      <c r="A573" s="17" t="s">
        <v>414</v>
      </c>
      <c r="B573" s="15" t="s">
        <v>1054</v>
      </c>
      <c r="C573" s="7">
        <v>1290.0999999999999</v>
      </c>
      <c r="D573" s="88">
        <f t="shared" si="107"/>
        <v>1586.8229999999999</v>
      </c>
      <c r="E573" s="6" t="s">
        <v>3</v>
      </c>
      <c r="F573" s="60">
        <f>VLOOKUP(E573,Tabela1[],3,FALSE)</f>
        <v>0</v>
      </c>
      <c r="G573" s="10">
        <f>C573-(C573*F573)</f>
        <v>1290.0999999999999</v>
      </c>
      <c r="H573" s="10">
        <f t="shared" si="105"/>
        <v>1586.8229999999999</v>
      </c>
    </row>
    <row r="574" spans="1:9" ht="17.25" outlineLevel="1">
      <c r="A574" s="17" t="s">
        <v>415</v>
      </c>
      <c r="B574" s="15" t="s">
        <v>1055</v>
      </c>
      <c r="C574" s="7">
        <v>1405.95</v>
      </c>
      <c r="D574" s="88">
        <f t="shared" si="107"/>
        <v>1729.3185000000001</v>
      </c>
      <c r="E574" s="6" t="s">
        <v>3</v>
      </c>
      <c r="F574" s="60">
        <f>VLOOKUP(E574,Tabela1[],3,FALSE)</f>
        <v>0</v>
      </c>
      <c r="G574" s="10">
        <f>C574-(C574*F574)</f>
        <v>1405.95</v>
      </c>
      <c r="H574" s="10">
        <f t="shared" si="105"/>
        <v>1729.3185000000001</v>
      </c>
    </row>
    <row r="575" spans="1:9" ht="17.25" outlineLevel="1">
      <c r="A575" s="17" t="s">
        <v>416</v>
      </c>
      <c r="B575" s="15" t="s">
        <v>1056</v>
      </c>
      <c r="C575" s="7">
        <v>1529.53</v>
      </c>
      <c r="D575" s="88">
        <f t="shared" si="107"/>
        <v>1881.3218999999999</v>
      </c>
      <c r="E575" s="6" t="s">
        <v>3</v>
      </c>
      <c r="F575" s="60">
        <f>VLOOKUP(E575,Tabela1[],3,FALSE)</f>
        <v>0</v>
      </c>
      <c r="G575" s="10">
        <f>C575-(C575*F575)</f>
        <v>1529.53</v>
      </c>
      <c r="H575" s="10">
        <f t="shared" si="105"/>
        <v>1881.3218999999999</v>
      </c>
    </row>
    <row r="576" spans="1:9">
      <c r="A576"/>
      <c r="B576"/>
      <c r="C576"/>
      <c r="D576"/>
      <c r="E576"/>
      <c r="F576" s="60"/>
      <c r="G576"/>
      <c r="H576"/>
    </row>
    <row r="577" spans="1:8">
      <c r="A577" s="116" t="s">
        <v>455</v>
      </c>
      <c r="B577" s="116"/>
      <c r="C577" s="116"/>
      <c r="D577" s="116"/>
      <c r="E577" s="116"/>
      <c r="F577" s="116"/>
      <c r="G577" s="116"/>
      <c r="H577" s="116"/>
    </row>
    <row r="578" spans="1:8" outlineLevel="1">
      <c r="A578"/>
      <c r="B578"/>
      <c r="C578"/>
      <c r="D578"/>
      <c r="E578"/>
      <c r="F578" s="60"/>
      <c r="G578"/>
      <c r="H578"/>
    </row>
    <row r="579" spans="1:8" outlineLevel="1">
      <c r="A579" s="12" t="s">
        <v>456</v>
      </c>
      <c r="B579" s="15" t="s">
        <v>457</v>
      </c>
      <c r="C579" s="7">
        <v>95.933999999999997</v>
      </c>
      <c r="D579" s="32">
        <f t="shared" ref="D579:D600" si="112">C579*1.23</f>
        <v>117.99881999999999</v>
      </c>
      <c r="E579" s="14" t="s">
        <v>7</v>
      </c>
      <c r="F579" s="60">
        <f>VLOOKUP(E579,Tabela1[],3,FALSE)</f>
        <v>0</v>
      </c>
      <c r="G579" s="10">
        <f>C579-(C579*F579)</f>
        <v>95.933999999999997</v>
      </c>
      <c r="H579" s="10">
        <f t="shared" ref="H579:H600" si="113">G579*1.23</f>
        <v>117.99881999999999</v>
      </c>
    </row>
    <row r="580" spans="1:8" outlineLevel="1">
      <c r="A580" s="12"/>
      <c r="B580" s="15"/>
      <c r="C580" s="7"/>
      <c r="D580" s="32"/>
      <c r="E580"/>
      <c r="F580" s="60"/>
      <c r="G580" s="10"/>
      <c r="H580" s="10"/>
    </row>
    <row r="581" spans="1:8" outlineLevel="1">
      <c r="A581" s="12" t="s">
        <v>458</v>
      </c>
      <c r="B581" s="15" t="s">
        <v>960</v>
      </c>
      <c r="C581" s="7">
        <v>79.674000000000007</v>
      </c>
      <c r="D581" s="32">
        <f t="shared" si="112"/>
        <v>97.999020000000002</v>
      </c>
      <c r="E581" s="14" t="s">
        <v>7</v>
      </c>
      <c r="F581" s="60">
        <f>VLOOKUP(E581,Tabela1[],3,FALSE)</f>
        <v>0</v>
      </c>
      <c r="G581" s="10">
        <f>C581-(C581*F581)</f>
        <v>79.674000000000007</v>
      </c>
      <c r="H581" s="10">
        <f t="shared" si="113"/>
        <v>97.999020000000002</v>
      </c>
    </row>
    <row r="582" spans="1:8" outlineLevel="1">
      <c r="A582" s="12" t="s">
        <v>459</v>
      </c>
      <c r="B582" s="15" t="s">
        <v>959</v>
      </c>
      <c r="C582" s="7">
        <v>104.06399999999999</v>
      </c>
      <c r="D582" s="32">
        <f t="shared" si="112"/>
        <v>127.99871999999999</v>
      </c>
      <c r="E582" s="14" t="s">
        <v>7</v>
      </c>
      <c r="F582" s="60">
        <f>VLOOKUP(E582,Tabela1[],3,FALSE)</f>
        <v>0</v>
      </c>
      <c r="G582" s="10">
        <f>C582-(C582*F582)</f>
        <v>104.06399999999999</v>
      </c>
      <c r="H582" s="10">
        <f t="shared" si="113"/>
        <v>127.99871999999999</v>
      </c>
    </row>
    <row r="583" spans="1:8" outlineLevel="1">
      <c r="A583"/>
      <c r="B583"/>
      <c r="C583" s="7"/>
      <c r="D583" s="32"/>
      <c r="E583"/>
      <c r="F583" s="60"/>
      <c r="G583" s="10"/>
      <c r="H583" s="10"/>
    </row>
    <row r="584" spans="1:8" outlineLevel="1">
      <c r="A584" s="12" t="s">
        <v>460</v>
      </c>
      <c r="B584" s="15" t="s">
        <v>471</v>
      </c>
      <c r="C584" s="7">
        <v>242.28</v>
      </c>
      <c r="D584" s="32">
        <f t="shared" si="112"/>
        <v>298.00439999999998</v>
      </c>
      <c r="E584" s="14" t="s">
        <v>7</v>
      </c>
      <c r="F584" s="60">
        <f>VLOOKUP(E584,Tabela1[],3,FALSE)</f>
        <v>0</v>
      </c>
      <c r="G584" s="10">
        <f>C584-(C584*F584)</f>
        <v>242.28</v>
      </c>
      <c r="H584" s="10">
        <f t="shared" si="113"/>
        <v>298.00439999999998</v>
      </c>
    </row>
    <row r="585" spans="1:8" outlineLevel="1">
      <c r="A585" s="12" t="s">
        <v>461</v>
      </c>
      <c r="B585" s="15" t="s">
        <v>472</v>
      </c>
      <c r="C585" s="7">
        <v>274.8</v>
      </c>
      <c r="D585" s="32">
        <f t="shared" si="112"/>
        <v>338.00400000000002</v>
      </c>
      <c r="E585" s="14" t="s">
        <v>7</v>
      </c>
      <c r="F585" s="60">
        <f>VLOOKUP(E585,Tabela1[],3,FALSE)</f>
        <v>0</v>
      </c>
      <c r="G585" s="10">
        <f>C585-(C585*F585)</f>
        <v>274.8</v>
      </c>
      <c r="H585" s="10">
        <f t="shared" si="113"/>
        <v>338.00400000000002</v>
      </c>
    </row>
    <row r="586" spans="1:8" outlineLevel="1">
      <c r="A586"/>
      <c r="B586"/>
      <c r="C586" s="7"/>
      <c r="D586" s="32"/>
      <c r="E586"/>
      <c r="F586" s="60"/>
      <c r="G586" s="10"/>
      <c r="H586" s="10"/>
    </row>
    <row r="587" spans="1:8" outlineLevel="1">
      <c r="A587" s="12" t="s">
        <v>462</v>
      </c>
      <c r="B587" s="15" t="s">
        <v>961</v>
      </c>
      <c r="C587" s="7">
        <v>91.84</v>
      </c>
      <c r="D587" s="32">
        <f t="shared" si="112"/>
        <v>112.9632</v>
      </c>
      <c r="E587" s="14" t="s">
        <v>7</v>
      </c>
      <c r="F587" s="60">
        <f>VLOOKUP(E587,Tabela1[],3,FALSE)</f>
        <v>0</v>
      </c>
      <c r="G587" s="10">
        <f>C587-(C587*F587)</f>
        <v>91.84</v>
      </c>
      <c r="H587" s="10">
        <f t="shared" si="113"/>
        <v>112.9632</v>
      </c>
    </row>
    <row r="588" spans="1:8" outlineLevel="1">
      <c r="A588" s="12" t="s">
        <v>463</v>
      </c>
      <c r="B588" s="15" t="s">
        <v>473</v>
      </c>
      <c r="C588" s="7">
        <v>91.84</v>
      </c>
      <c r="D588" s="32">
        <f t="shared" si="112"/>
        <v>112.9632</v>
      </c>
      <c r="E588" s="14" t="s">
        <v>7</v>
      </c>
      <c r="F588" s="60">
        <f>VLOOKUP(E588,Tabela1[],3,FALSE)</f>
        <v>0</v>
      </c>
      <c r="G588" s="10">
        <f>C588-(C588*F588)</f>
        <v>91.84</v>
      </c>
      <c r="H588" s="10">
        <f t="shared" si="113"/>
        <v>112.9632</v>
      </c>
    </row>
    <row r="589" spans="1:8" outlineLevel="1">
      <c r="A589" s="17" t="s">
        <v>1066</v>
      </c>
      <c r="B589" s="18" t="s">
        <v>1069</v>
      </c>
      <c r="C589" s="7">
        <v>101.03</v>
      </c>
      <c r="D589" s="32">
        <f t="shared" si="112"/>
        <v>124.26689999999999</v>
      </c>
      <c r="E589" s="14" t="s">
        <v>7</v>
      </c>
      <c r="F589" s="60">
        <f>VLOOKUP(E589,Tabela1[],3,FALSE)</f>
        <v>0</v>
      </c>
      <c r="G589" s="10">
        <f>C589-(C589*F589)</f>
        <v>101.03</v>
      </c>
      <c r="H589" s="10">
        <f t="shared" ref="H589" si="114">G589*1.23</f>
        <v>124.26689999999999</v>
      </c>
    </row>
    <row r="590" spans="1:8" outlineLevel="1">
      <c r="A590"/>
      <c r="B590"/>
      <c r="C590" s="7"/>
      <c r="D590" s="32"/>
      <c r="E590"/>
      <c r="F590" s="60"/>
      <c r="G590" s="10"/>
      <c r="H590" s="10"/>
    </row>
    <row r="591" spans="1:8" outlineLevel="1">
      <c r="A591" s="12" t="s">
        <v>464</v>
      </c>
      <c r="B591" s="15" t="s">
        <v>1008</v>
      </c>
      <c r="C591" s="7">
        <v>63.414000000000001</v>
      </c>
      <c r="D591" s="32">
        <f t="shared" si="112"/>
        <v>77.999219999999994</v>
      </c>
      <c r="E591" s="14" t="s">
        <v>7</v>
      </c>
      <c r="F591" s="60">
        <f>VLOOKUP(E591,Tabela1[],3,FALSE)</f>
        <v>0</v>
      </c>
      <c r="G591" s="10">
        <f>C591-(C591*F591)</f>
        <v>63.414000000000001</v>
      </c>
      <c r="H591" s="10">
        <f t="shared" si="113"/>
        <v>77.999219999999994</v>
      </c>
    </row>
    <row r="592" spans="1:8" outlineLevel="1">
      <c r="A592"/>
      <c r="B592"/>
      <c r="C592" s="7"/>
      <c r="D592" s="10"/>
      <c r="E592"/>
      <c r="F592" s="60"/>
      <c r="G592" s="10"/>
      <c r="H592" s="10"/>
    </row>
    <row r="593" spans="1:8" outlineLevel="1">
      <c r="A593" s="12" t="s">
        <v>465</v>
      </c>
      <c r="B593" s="15" t="s">
        <v>962</v>
      </c>
      <c r="C593" s="7">
        <v>80.209999999999994</v>
      </c>
      <c r="D593" s="32">
        <f t="shared" si="112"/>
        <v>98.658299999999997</v>
      </c>
      <c r="E593" s="14" t="s">
        <v>7</v>
      </c>
      <c r="F593" s="60">
        <f>VLOOKUP(E593,Tabela1[],3,FALSE)</f>
        <v>0</v>
      </c>
      <c r="G593" s="10">
        <f>C593-(C593*F593)</f>
        <v>80.209999999999994</v>
      </c>
      <c r="H593" s="10">
        <f t="shared" si="113"/>
        <v>98.658299999999997</v>
      </c>
    </row>
    <row r="594" spans="1:8" outlineLevel="1">
      <c r="A594" s="12" t="s">
        <v>466</v>
      </c>
      <c r="B594" s="15" t="s">
        <v>963</v>
      </c>
      <c r="C594" s="7">
        <v>266.33999999999997</v>
      </c>
      <c r="D594" s="32">
        <f t="shared" si="112"/>
        <v>327.59819999999996</v>
      </c>
      <c r="E594" s="14" t="s">
        <v>7</v>
      </c>
      <c r="F594" s="60">
        <f>VLOOKUP(E594,Tabela1[],3,FALSE)</f>
        <v>0</v>
      </c>
      <c r="G594" s="10">
        <f>C594-(C594*F594)</f>
        <v>266.33999999999997</v>
      </c>
      <c r="H594" s="10">
        <f t="shared" si="113"/>
        <v>327.59819999999996</v>
      </c>
    </row>
    <row r="595" spans="1:8" outlineLevel="1">
      <c r="A595"/>
      <c r="B595"/>
      <c r="C595" s="7"/>
      <c r="D595" s="10"/>
      <c r="E595"/>
      <c r="F595" s="60"/>
      <c r="G595" s="10"/>
      <c r="H595" s="10"/>
    </row>
    <row r="596" spans="1:8" outlineLevel="1">
      <c r="A596" s="12" t="s">
        <v>467</v>
      </c>
      <c r="B596" s="15" t="s">
        <v>964</v>
      </c>
      <c r="C596" s="7">
        <v>133.19</v>
      </c>
      <c r="D596" s="32">
        <f t="shared" si="112"/>
        <v>163.8237</v>
      </c>
      <c r="E596" s="14" t="s">
        <v>7</v>
      </c>
      <c r="F596" s="60">
        <f>VLOOKUP(E596,Tabela1[],3,FALSE)</f>
        <v>0</v>
      </c>
      <c r="G596" s="10">
        <f>C596-(C596*F596)</f>
        <v>133.19</v>
      </c>
      <c r="H596" s="10">
        <f t="shared" si="113"/>
        <v>163.8237</v>
      </c>
    </row>
    <row r="597" spans="1:8" outlineLevel="1">
      <c r="A597" s="12" t="s">
        <v>468</v>
      </c>
      <c r="B597" s="15" t="s">
        <v>965</v>
      </c>
      <c r="C597" s="7">
        <v>133.19</v>
      </c>
      <c r="D597" s="32">
        <f t="shared" si="112"/>
        <v>163.8237</v>
      </c>
      <c r="E597" s="14" t="s">
        <v>7</v>
      </c>
      <c r="F597" s="60">
        <f>VLOOKUP(E597,Tabela1[],3,FALSE)</f>
        <v>0</v>
      </c>
      <c r="G597" s="10">
        <f>C597-(C597*F597)</f>
        <v>133.19</v>
      </c>
      <c r="H597" s="10">
        <f t="shared" si="113"/>
        <v>163.8237</v>
      </c>
    </row>
    <row r="598" spans="1:8" outlineLevel="1">
      <c r="A598"/>
      <c r="B598"/>
      <c r="C598" s="7"/>
      <c r="D598" s="10"/>
      <c r="E598"/>
      <c r="F598" s="60"/>
      <c r="G598" s="10"/>
      <c r="H598" s="10"/>
    </row>
    <row r="599" spans="1:8" outlineLevel="1">
      <c r="A599" s="12" t="s">
        <v>469</v>
      </c>
      <c r="B599" s="15" t="s">
        <v>1006</v>
      </c>
      <c r="C599" s="7">
        <v>147.51</v>
      </c>
      <c r="D599" s="32">
        <f t="shared" si="112"/>
        <v>181.43729999999999</v>
      </c>
      <c r="E599" s="14" t="s">
        <v>7</v>
      </c>
      <c r="F599" s="60">
        <f>VLOOKUP(E599,Tabela1[],3,FALSE)</f>
        <v>0</v>
      </c>
      <c r="G599" s="10">
        <f>C599-(C599*F599)</f>
        <v>147.51</v>
      </c>
      <c r="H599" s="10">
        <f t="shared" si="113"/>
        <v>181.43729999999999</v>
      </c>
    </row>
    <row r="600" spans="1:8" outlineLevel="1">
      <c r="A600" s="12" t="s">
        <v>470</v>
      </c>
      <c r="B600" s="15" t="s">
        <v>1007</v>
      </c>
      <c r="C600" s="7">
        <v>147.51</v>
      </c>
      <c r="D600" s="32">
        <f t="shared" si="112"/>
        <v>181.43729999999999</v>
      </c>
      <c r="E600" s="14" t="s">
        <v>7</v>
      </c>
      <c r="F600" s="60">
        <f>VLOOKUP(E600,Tabela1[],3,FALSE)</f>
        <v>0</v>
      </c>
      <c r="G600" s="10">
        <f>C600-(C600*F600)</f>
        <v>147.51</v>
      </c>
      <c r="H600" s="10">
        <f t="shared" si="113"/>
        <v>181.43729999999999</v>
      </c>
    </row>
    <row r="601" spans="1:8">
      <c r="A601"/>
      <c r="B601"/>
      <c r="C601"/>
      <c r="D601"/>
      <c r="E601"/>
      <c r="F601" s="60"/>
      <c r="G601"/>
      <c r="H601"/>
    </row>
    <row r="602" spans="1:8">
      <c r="A602" s="116" t="s">
        <v>474</v>
      </c>
      <c r="B602" s="116"/>
      <c r="C602" s="116"/>
      <c r="D602" s="116"/>
      <c r="E602" s="116"/>
      <c r="F602" s="116"/>
      <c r="G602" s="116"/>
      <c r="H602" s="116"/>
    </row>
    <row r="603" spans="1:8" outlineLevel="1">
      <c r="A603"/>
      <c r="B603"/>
      <c r="C603"/>
      <c r="D603"/>
      <c r="E603"/>
      <c r="F603" s="60"/>
      <c r="G603"/>
      <c r="H603"/>
    </row>
    <row r="604" spans="1:8" outlineLevel="1">
      <c r="A604" s="12" t="s">
        <v>550</v>
      </c>
      <c r="B604" s="15" t="s">
        <v>966</v>
      </c>
      <c r="C604" s="7">
        <v>501.82</v>
      </c>
      <c r="D604" s="88">
        <f t="shared" ref="D604:D614" si="115">C604*1.23</f>
        <v>617.23860000000002</v>
      </c>
      <c r="E604" s="6" t="s">
        <v>7</v>
      </c>
      <c r="F604" s="60">
        <f>VLOOKUP(E604,Tabela1[],3,FALSE)</f>
        <v>0</v>
      </c>
      <c r="G604" s="10">
        <f t="shared" ref="G604:G634" si="116">C604-(C604*F604)</f>
        <v>501.82</v>
      </c>
      <c r="H604" s="10">
        <f t="shared" ref="H604:H680" si="117">G604*1.23</f>
        <v>617.23860000000002</v>
      </c>
    </row>
    <row r="605" spans="1:8" outlineLevel="1">
      <c r="A605" s="12" t="s">
        <v>551</v>
      </c>
      <c r="B605" s="15" t="s">
        <v>967</v>
      </c>
      <c r="C605" s="7">
        <v>800.66</v>
      </c>
      <c r="D605" s="88">
        <f t="shared" si="115"/>
        <v>984.81179999999995</v>
      </c>
      <c r="E605" s="6" t="s">
        <v>7</v>
      </c>
      <c r="F605" s="60">
        <f>VLOOKUP(E605,Tabela1[],3,FALSE)</f>
        <v>0</v>
      </c>
      <c r="G605" s="10">
        <f t="shared" si="116"/>
        <v>800.66</v>
      </c>
      <c r="H605" s="10">
        <f t="shared" si="117"/>
        <v>984.81179999999995</v>
      </c>
    </row>
    <row r="606" spans="1:8" outlineLevel="1">
      <c r="A606" s="12" t="s">
        <v>552</v>
      </c>
      <c r="B606" s="15" t="s">
        <v>968</v>
      </c>
      <c r="C606" s="7">
        <v>926.98</v>
      </c>
      <c r="D606" s="88">
        <f t="shared" si="115"/>
        <v>1140.1854000000001</v>
      </c>
      <c r="E606" s="6" t="s">
        <v>7</v>
      </c>
      <c r="F606" s="60">
        <f>VLOOKUP(E606,Tabela1[],3,FALSE)</f>
        <v>0</v>
      </c>
      <c r="G606" s="10">
        <f t="shared" si="116"/>
        <v>926.98</v>
      </c>
      <c r="H606" s="10">
        <f t="shared" si="117"/>
        <v>1140.1854000000001</v>
      </c>
    </row>
    <row r="607" spans="1:8" outlineLevel="1">
      <c r="A607" s="12" t="s">
        <v>553</v>
      </c>
      <c r="B607" s="15" t="s">
        <v>969</v>
      </c>
      <c r="C607" s="7">
        <v>1271.8900000000001</v>
      </c>
      <c r="D607" s="88">
        <f t="shared" si="115"/>
        <v>1564.4247</v>
      </c>
      <c r="E607" s="6" t="s">
        <v>7</v>
      </c>
      <c r="F607" s="60">
        <f>VLOOKUP(E607,Tabela1[],3,FALSE)</f>
        <v>0</v>
      </c>
      <c r="G607" s="10">
        <f t="shared" si="116"/>
        <v>1271.8900000000001</v>
      </c>
      <c r="H607" s="10">
        <f t="shared" si="117"/>
        <v>1564.4247</v>
      </c>
    </row>
    <row r="608" spans="1:8" outlineLevel="1">
      <c r="A608" s="17" t="s">
        <v>782</v>
      </c>
      <c r="B608" s="18" t="s">
        <v>970</v>
      </c>
      <c r="C608" s="7">
        <v>1275</v>
      </c>
      <c r="D608" s="88">
        <f t="shared" si="115"/>
        <v>1568.25</v>
      </c>
      <c r="E608" s="6" t="s">
        <v>7</v>
      </c>
      <c r="F608" s="60">
        <f>VLOOKUP(E608,Tabela1[],3,FALSE)</f>
        <v>0</v>
      </c>
      <c r="G608" s="10">
        <f t="shared" si="116"/>
        <v>1275</v>
      </c>
      <c r="H608" s="10">
        <f t="shared" ref="H608" si="118">G608*1.23</f>
        <v>1568.25</v>
      </c>
    </row>
    <row r="609" spans="1:8" outlineLevel="1">
      <c r="A609" s="17" t="s">
        <v>783</v>
      </c>
      <c r="B609" s="18" t="s">
        <v>971</v>
      </c>
      <c r="C609" s="7">
        <v>813.38</v>
      </c>
      <c r="D609" s="88">
        <f t="shared" si="115"/>
        <v>1000.4574</v>
      </c>
      <c r="E609" s="6" t="s">
        <v>7</v>
      </c>
      <c r="F609" s="60">
        <f>VLOOKUP(E609,Tabela1[],3,FALSE)</f>
        <v>0</v>
      </c>
      <c r="G609" s="10">
        <f t="shared" si="116"/>
        <v>813.38</v>
      </c>
      <c r="H609" s="10">
        <f t="shared" ref="H609:H610" si="119">G609*1.23</f>
        <v>1000.4574</v>
      </c>
    </row>
    <row r="610" spans="1:8" outlineLevel="1">
      <c r="A610" s="17" t="s">
        <v>784</v>
      </c>
      <c r="B610" s="18" t="s">
        <v>1131</v>
      </c>
      <c r="C610" s="7">
        <v>752.66</v>
      </c>
      <c r="D610" s="88">
        <f t="shared" si="115"/>
        <v>925.77179999999998</v>
      </c>
      <c r="E610" s="6" t="s">
        <v>7</v>
      </c>
      <c r="F610" s="60">
        <f>VLOOKUP(E610,Tabela1[],3,FALSE)</f>
        <v>0</v>
      </c>
      <c r="G610" s="10">
        <f t="shared" si="116"/>
        <v>752.66</v>
      </c>
      <c r="H610" s="10">
        <f t="shared" si="119"/>
        <v>925.77179999999998</v>
      </c>
    </row>
    <row r="611" spans="1:8" outlineLevel="1">
      <c r="A611" s="12" t="s">
        <v>554</v>
      </c>
      <c r="B611" s="15" t="s">
        <v>558</v>
      </c>
      <c r="C611" s="7">
        <v>841.94</v>
      </c>
      <c r="D611" s="88">
        <f t="shared" si="115"/>
        <v>1035.5862</v>
      </c>
      <c r="E611" s="6" t="s">
        <v>7</v>
      </c>
      <c r="F611" s="60">
        <f>VLOOKUP(E611,Tabela1[],3,FALSE)</f>
        <v>0</v>
      </c>
      <c r="G611" s="10">
        <f t="shared" si="116"/>
        <v>841.94</v>
      </c>
      <c r="H611" s="10">
        <f t="shared" si="117"/>
        <v>1035.5862</v>
      </c>
    </row>
    <row r="612" spans="1:8" outlineLevel="1">
      <c r="A612" s="12" t="s">
        <v>555</v>
      </c>
      <c r="B612" s="15" t="s">
        <v>972</v>
      </c>
      <c r="C612" s="7">
        <v>1247.49</v>
      </c>
      <c r="D612" s="88">
        <f t="shared" si="115"/>
        <v>1534.4127000000001</v>
      </c>
      <c r="E612" s="6" t="s">
        <v>7</v>
      </c>
      <c r="F612" s="60">
        <f>VLOOKUP(E612,Tabela1[],3,FALSE)</f>
        <v>0</v>
      </c>
      <c r="G612" s="10">
        <f t="shared" si="116"/>
        <v>1247.49</v>
      </c>
      <c r="H612" s="10">
        <f t="shared" si="117"/>
        <v>1534.4127000000001</v>
      </c>
    </row>
    <row r="613" spans="1:8" outlineLevel="1">
      <c r="A613" s="12" t="s">
        <v>556</v>
      </c>
      <c r="B613" s="15" t="s">
        <v>559</v>
      </c>
      <c r="C613" s="7">
        <v>1249.54</v>
      </c>
      <c r="D613" s="88">
        <f t="shared" si="115"/>
        <v>1536.9341999999999</v>
      </c>
      <c r="E613" s="6" t="s">
        <v>7</v>
      </c>
      <c r="F613" s="60">
        <f>VLOOKUP(E613,Tabela1[],3,FALSE)</f>
        <v>0</v>
      </c>
      <c r="G613" s="10">
        <f t="shared" si="116"/>
        <v>1249.54</v>
      </c>
      <c r="H613" s="10">
        <f t="shared" si="117"/>
        <v>1536.9341999999999</v>
      </c>
    </row>
    <row r="614" spans="1:8" outlineLevel="1">
      <c r="A614" s="12" t="s">
        <v>557</v>
      </c>
      <c r="B614" s="15" t="s">
        <v>560</v>
      </c>
      <c r="C614" s="7">
        <v>1200.98</v>
      </c>
      <c r="D614" s="88">
        <f t="shared" si="115"/>
        <v>1477.2054000000001</v>
      </c>
      <c r="E614" s="6" t="s">
        <v>7</v>
      </c>
      <c r="F614" s="60">
        <f>VLOOKUP(E614,Tabela1[],3,FALSE)</f>
        <v>0</v>
      </c>
      <c r="G614" s="10">
        <f t="shared" si="116"/>
        <v>1200.98</v>
      </c>
      <c r="H614" s="10">
        <f t="shared" si="117"/>
        <v>1477.2054000000001</v>
      </c>
    </row>
    <row r="615" spans="1:8" outlineLevel="1">
      <c r="A615" s="12" t="s">
        <v>475</v>
      </c>
      <c r="B615" s="15" t="s">
        <v>494</v>
      </c>
      <c r="C615" s="7">
        <v>507.82</v>
      </c>
      <c r="D615" s="88">
        <f>C615*1.23</f>
        <v>624.61860000000001</v>
      </c>
      <c r="E615" s="6" t="s">
        <v>7</v>
      </c>
      <c r="F615" s="60">
        <f>VLOOKUP(E615,Tabela1[],3,FALSE)</f>
        <v>0</v>
      </c>
      <c r="G615" s="10">
        <f t="shared" si="116"/>
        <v>507.82</v>
      </c>
      <c r="H615" s="10">
        <f t="shared" si="117"/>
        <v>624.61860000000001</v>
      </c>
    </row>
    <row r="616" spans="1:8" outlineLevel="1">
      <c r="A616" s="12" t="s">
        <v>476</v>
      </c>
      <c r="B616" s="15" t="s">
        <v>495</v>
      </c>
      <c r="C616" s="7">
        <v>1271.8900000000001</v>
      </c>
      <c r="D616" s="88">
        <f t="shared" ref="D616:D690" si="120">C616*1.23</f>
        <v>1564.4247</v>
      </c>
      <c r="E616" s="6" t="s">
        <v>7</v>
      </c>
      <c r="F616" s="60">
        <f>VLOOKUP(E616,Tabela1[],3,FALSE)</f>
        <v>0</v>
      </c>
      <c r="G616" s="10">
        <f t="shared" si="116"/>
        <v>1271.8900000000001</v>
      </c>
      <c r="H616" s="10">
        <f t="shared" si="117"/>
        <v>1564.4247</v>
      </c>
    </row>
    <row r="617" spans="1:8" outlineLevel="1">
      <c r="A617" s="12" t="s">
        <v>477</v>
      </c>
      <c r="B617" s="15" t="s">
        <v>973</v>
      </c>
      <c r="C617" s="7">
        <v>791.41</v>
      </c>
      <c r="D617" s="88">
        <f t="shared" si="120"/>
        <v>973.43429999999989</v>
      </c>
      <c r="E617" s="6" t="s">
        <v>7</v>
      </c>
      <c r="F617" s="60">
        <f>VLOOKUP(E617,Tabela1[],3,FALSE)</f>
        <v>0</v>
      </c>
      <c r="G617" s="10">
        <f t="shared" si="116"/>
        <v>791.41</v>
      </c>
      <c r="H617" s="10">
        <f t="shared" si="117"/>
        <v>973.43429999999989</v>
      </c>
    </row>
    <row r="618" spans="1:8" outlineLevel="1">
      <c r="A618" s="12" t="s">
        <v>478</v>
      </c>
      <c r="B618" s="15" t="s">
        <v>974</v>
      </c>
      <c r="C618" s="7">
        <v>772.6</v>
      </c>
      <c r="D618" s="88">
        <f t="shared" si="120"/>
        <v>950.298</v>
      </c>
      <c r="E618" s="6" t="s">
        <v>7</v>
      </c>
      <c r="F618" s="60">
        <f>VLOOKUP(E618,Tabela1[],3,FALSE)</f>
        <v>0</v>
      </c>
      <c r="G618" s="10">
        <f t="shared" si="116"/>
        <v>772.6</v>
      </c>
      <c r="H618" s="10">
        <f t="shared" si="117"/>
        <v>950.298</v>
      </c>
    </row>
    <row r="619" spans="1:8" outlineLevel="1">
      <c r="A619" s="12" t="s">
        <v>479</v>
      </c>
      <c r="B619" s="15" t="s">
        <v>540</v>
      </c>
      <c r="C619" s="7">
        <v>1243.52</v>
      </c>
      <c r="D619" s="88">
        <f t="shared" si="120"/>
        <v>1529.5295999999998</v>
      </c>
      <c r="E619" s="6" t="s">
        <v>7</v>
      </c>
      <c r="F619" s="60">
        <f>VLOOKUP(E619,Tabela1[],3,FALSE)</f>
        <v>0</v>
      </c>
      <c r="G619" s="10">
        <f t="shared" si="116"/>
        <v>1243.52</v>
      </c>
      <c r="H619" s="10">
        <f t="shared" si="117"/>
        <v>1529.5295999999998</v>
      </c>
    </row>
    <row r="620" spans="1:8" outlineLevel="1">
      <c r="A620" s="12" t="s">
        <v>480</v>
      </c>
      <c r="B620" s="15" t="s">
        <v>541</v>
      </c>
      <c r="C620" s="7">
        <v>1141.8399999999999</v>
      </c>
      <c r="D620" s="88">
        <f t="shared" si="120"/>
        <v>1404.4631999999999</v>
      </c>
      <c r="E620" s="6" t="s">
        <v>7</v>
      </c>
      <c r="F620" s="60">
        <f>VLOOKUP(E620,Tabela1[],3,FALSE)</f>
        <v>0</v>
      </c>
      <c r="G620" s="10">
        <f t="shared" si="116"/>
        <v>1141.8399999999999</v>
      </c>
      <c r="H620" s="10">
        <f t="shared" si="117"/>
        <v>1404.4631999999999</v>
      </c>
    </row>
    <row r="621" spans="1:8" outlineLevel="1">
      <c r="A621" s="12" t="s">
        <v>481</v>
      </c>
      <c r="B621" s="15" t="s">
        <v>542</v>
      </c>
      <c r="C621" s="7">
        <v>966.97</v>
      </c>
      <c r="D621" s="88">
        <f t="shared" si="120"/>
        <v>1189.3731</v>
      </c>
      <c r="E621" s="6" t="s">
        <v>7</v>
      </c>
      <c r="F621" s="60">
        <f>VLOOKUP(E621,Tabela1[],3,FALSE)</f>
        <v>0</v>
      </c>
      <c r="G621" s="10">
        <f t="shared" si="116"/>
        <v>966.97</v>
      </c>
      <c r="H621" s="10">
        <f t="shared" si="117"/>
        <v>1189.3731</v>
      </c>
    </row>
    <row r="622" spans="1:8" outlineLevel="1">
      <c r="A622" s="12" t="s">
        <v>482</v>
      </c>
      <c r="B622" s="15" t="s">
        <v>543</v>
      </c>
      <c r="C622" s="7">
        <v>954.25</v>
      </c>
      <c r="D622" s="88">
        <f t="shared" si="120"/>
        <v>1173.7275</v>
      </c>
      <c r="E622" s="6" t="s">
        <v>7</v>
      </c>
      <c r="F622" s="60">
        <f>VLOOKUP(E622,Tabela1[],3,FALSE)</f>
        <v>0</v>
      </c>
      <c r="G622" s="10">
        <f t="shared" si="116"/>
        <v>954.25</v>
      </c>
      <c r="H622" s="10">
        <f t="shared" si="117"/>
        <v>1173.7275</v>
      </c>
    </row>
    <row r="623" spans="1:8" outlineLevel="1">
      <c r="A623" s="12" t="s">
        <v>483</v>
      </c>
      <c r="B623" s="15" t="s">
        <v>544</v>
      </c>
      <c r="C623" s="7">
        <v>1211.69</v>
      </c>
      <c r="D623" s="88">
        <f t="shared" si="120"/>
        <v>1490.3787</v>
      </c>
      <c r="E623" s="6" t="s">
        <v>7</v>
      </c>
      <c r="F623" s="60">
        <f>VLOOKUP(E623,Tabela1[],3,FALSE)</f>
        <v>0</v>
      </c>
      <c r="G623" s="10">
        <f t="shared" si="116"/>
        <v>1211.69</v>
      </c>
      <c r="H623" s="10">
        <f t="shared" si="117"/>
        <v>1490.3787</v>
      </c>
    </row>
    <row r="624" spans="1:8" outlineLevel="1">
      <c r="A624" s="12" t="s">
        <v>484</v>
      </c>
      <c r="B624" s="15" t="s">
        <v>545</v>
      </c>
      <c r="C624" s="7">
        <v>1243.52</v>
      </c>
      <c r="D624" s="88">
        <f t="shared" si="120"/>
        <v>1529.5295999999998</v>
      </c>
      <c r="E624" s="6" t="s">
        <v>7</v>
      </c>
      <c r="F624" s="60">
        <f>VLOOKUP(E624,Tabela1[],3,FALSE)</f>
        <v>0</v>
      </c>
      <c r="G624" s="10">
        <f t="shared" si="116"/>
        <v>1243.52</v>
      </c>
      <c r="H624" s="10">
        <f t="shared" si="117"/>
        <v>1529.5295999999998</v>
      </c>
    </row>
    <row r="625" spans="1:8" outlineLevel="1">
      <c r="A625" s="12" t="s">
        <v>485</v>
      </c>
      <c r="B625" s="15" t="s">
        <v>496</v>
      </c>
      <c r="C625" s="7">
        <v>1211.69</v>
      </c>
      <c r="D625" s="88">
        <f t="shared" si="120"/>
        <v>1490.3787</v>
      </c>
      <c r="E625" s="6" t="s">
        <v>7</v>
      </c>
      <c r="F625" s="60">
        <f>VLOOKUP(E625,Tabela1[],3,FALSE)</f>
        <v>0</v>
      </c>
      <c r="G625" s="10">
        <f t="shared" si="116"/>
        <v>1211.69</v>
      </c>
      <c r="H625" s="10">
        <f t="shared" si="117"/>
        <v>1490.3787</v>
      </c>
    </row>
    <row r="626" spans="1:8" outlineLevel="1">
      <c r="A626" s="12" t="s">
        <v>628</v>
      </c>
      <c r="B626" s="15" t="s">
        <v>629</v>
      </c>
      <c r="C626" s="7">
        <v>808.23</v>
      </c>
      <c r="D626" s="88">
        <f t="shared" si="120"/>
        <v>994.12289999999996</v>
      </c>
      <c r="E626" s="6" t="s">
        <v>7</v>
      </c>
      <c r="F626" s="60">
        <f>VLOOKUP(E626,Tabela1[],3,FALSE)</f>
        <v>0</v>
      </c>
      <c r="G626" s="10">
        <f t="shared" si="116"/>
        <v>808.23</v>
      </c>
      <c r="H626" s="10">
        <f t="shared" si="117"/>
        <v>994.12289999999996</v>
      </c>
    </row>
    <row r="627" spans="1:8" outlineLevel="1">
      <c r="A627" s="17" t="s">
        <v>486</v>
      </c>
      <c r="B627" s="18" t="s">
        <v>497</v>
      </c>
      <c r="C627" s="7">
        <v>772.6</v>
      </c>
      <c r="D627" s="88">
        <f t="shared" si="120"/>
        <v>950.298</v>
      </c>
      <c r="E627" s="6" t="s">
        <v>7</v>
      </c>
      <c r="F627" s="60">
        <f>VLOOKUP(E627,Tabela1[],3,FALSE)</f>
        <v>0</v>
      </c>
      <c r="G627" s="10">
        <f t="shared" si="116"/>
        <v>772.6</v>
      </c>
      <c r="H627" s="10">
        <f t="shared" si="117"/>
        <v>950.298</v>
      </c>
    </row>
    <row r="628" spans="1:8" outlineLevel="1">
      <c r="A628" s="12" t="s">
        <v>487</v>
      </c>
      <c r="B628" s="15" t="s">
        <v>498</v>
      </c>
      <c r="C628" s="7">
        <v>1545.75</v>
      </c>
      <c r="D628" s="88">
        <f t="shared" si="120"/>
        <v>1901.2725</v>
      </c>
      <c r="E628" s="6" t="s">
        <v>7</v>
      </c>
      <c r="F628" s="60">
        <f>VLOOKUP(E628,Tabela1[],3,FALSE)</f>
        <v>0</v>
      </c>
      <c r="G628" s="10">
        <f t="shared" si="116"/>
        <v>1545.75</v>
      </c>
      <c r="H628" s="10">
        <f t="shared" si="117"/>
        <v>1901.2725</v>
      </c>
    </row>
    <row r="629" spans="1:8" outlineLevel="1">
      <c r="A629" s="12" t="s">
        <v>625</v>
      </c>
      <c r="B629" s="15" t="s">
        <v>975</v>
      </c>
      <c r="C629" s="7">
        <v>831.88</v>
      </c>
      <c r="D629" s="88">
        <f t="shared" si="120"/>
        <v>1023.2124</v>
      </c>
      <c r="E629" s="6" t="s">
        <v>7</v>
      </c>
      <c r="F629" s="60">
        <f>VLOOKUP(E629,Tabela1[],3,FALSE)</f>
        <v>0</v>
      </c>
      <c r="G629" s="10">
        <f t="shared" si="116"/>
        <v>831.88</v>
      </c>
      <c r="H629" s="10">
        <f t="shared" si="117"/>
        <v>1023.2124</v>
      </c>
    </row>
    <row r="630" spans="1:8" outlineLevel="1">
      <c r="A630" s="12" t="s">
        <v>626</v>
      </c>
      <c r="B630" s="15" t="s">
        <v>627</v>
      </c>
      <c r="C630" s="7">
        <v>1052.43</v>
      </c>
      <c r="D630" s="88">
        <f t="shared" si="120"/>
        <v>1294.4889000000001</v>
      </c>
      <c r="E630" s="6" t="s">
        <v>7</v>
      </c>
      <c r="F630" s="60">
        <f>VLOOKUP(E630,Tabela1[],3,FALSE)</f>
        <v>0</v>
      </c>
      <c r="G630" s="10">
        <f t="shared" si="116"/>
        <v>1052.43</v>
      </c>
      <c r="H630" s="10">
        <f t="shared" si="117"/>
        <v>1294.4889000000001</v>
      </c>
    </row>
    <row r="631" spans="1:8" outlineLevel="1">
      <c r="A631" s="17" t="s">
        <v>785</v>
      </c>
      <c r="B631" s="18" t="s">
        <v>980</v>
      </c>
      <c r="C631" s="7">
        <v>1007.79</v>
      </c>
      <c r="D631" s="88">
        <f t="shared" si="120"/>
        <v>1239.5817</v>
      </c>
      <c r="E631" s="6" t="s">
        <v>7</v>
      </c>
      <c r="F631" s="60">
        <f>VLOOKUP(E631,Tabela1[],3,FALSE)</f>
        <v>0</v>
      </c>
      <c r="G631" s="10">
        <f t="shared" si="116"/>
        <v>1007.79</v>
      </c>
      <c r="H631" s="10">
        <f t="shared" ref="H631" si="121">G631*1.23</f>
        <v>1239.5817</v>
      </c>
    </row>
    <row r="632" spans="1:8" outlineLevel="1">
      <c r="A632" s="12" t="s">
        <v>488</v>
      </c>
      <c r="B632" s="18" t="s">
        <v>489</v>
      </c>
      <c r="C632" s="7">
        <v>694.45</v>
      </c>
      <c r="D632" s="88">
        <f t="shared" si="120"/>
        <v>854.17349999999999</v>
      </c>
      <c r="E632" s="6" t="s">
        <v>7</v>
      </c>
      <c r="F632" s="60">
        <f>VLOOKUP(E632,Tabela1[],3,FALSE)</f>
        <v>0</v>
      </c>
      <c r="G632" s="10">
        <f t="shared" si="116"/>
        <v>694.45</v>
      </c>
      <c r="H632" s="10">
        <f t="shared" si="117"/>
        <v>854.17349999999999</v>
      </c>
    </row>
    <row r="633" spans="1:8" outlineLevel="1">
      <c r="A633" s="12" t="s">
        <v>630</v>
      </c>
      <c r="B633" s="18" t="s">
        <v>631</v>
      </c>
      <c r="C633" s="7">
        <v>983.74</v>
      </c>
      <c r="D633" s="88">
        <f t="shared" si="120"/>
        <v>1210.0001999999999</v>
      </c>
      <c r="E633" s="6" t="s">
        <v>7</v>
      </c>
      <c r="F633" s="60">
        <f>VLOOKUP(E633,Tabela1[],3,FALSE)</f>
        <v>0</v>
      </c>
      <c r="G633" s="10">
        <f t="shared" si="116"/>
        <v>983.74</v>
      </c>
      <c r="H633" s="10">
        <f t="shared" si="117"/>
        <v>1210.0001999999999</v>
      </c>
    </row>
    <row r="634" spans="1:8" outlineLevel="1">
      <c r="A634" s="12" t="s">
        <v>490</v>
      </c>
      <c r="B634" s="18" t="s">
        <v>491</v>
      </c>
      <c r="C634" s="7">
        <v>864.47</v>
      </c>
      <c r="D634" s="88">
        <f t="shared" si="120"/>
        <v>1063.2981</v>
      </c>
      <c r="E634" s="6" t="s">
        <v>7</v>
      </c>
      <c r="F634" s="60">
        <f>VLOOKUP(E634,Tabela1[],3,FALSE)</f>
        <v>0</v>
      </c>
      <c r="G634" s="10">
        <f t="shared" si="116"/>
        <v>864.47</v>
      </c>
      <c r="H634" s="10">
        <f t="shared" si="117"/>
        <v>1063.2981</v>
      </c>
    </row>
    <row r="635" spans="1:8" outlineLevel="1">
      <c r="A635"/>
      <c r="B635"/>
      <c r="C635"/>
      <c r="D635" s="10"/>
      <c r="E635"/>
      <c r="F635" s="60"/>
      <c r="G635" s="10"/>
      <c r="H635" s="10"/>
    </row>
    <row r="636" spans="1:8" outlineLevel="1">
      <c r="A636"/>
      <c r="B636" s="26" t="s">
        <v>493</v>
      </c>
      <c r="C636"/>
      <c r="D636" s="10"/>
      <c r="E636"/>
      <c r="F636" s="60"/>
      <c r="G636" s="10"/>
      <c r="H636" s="10"/>
    </row>
    <row r="637" spans="1:8" outlineLevel="1">
      <c r="A637"/>
      <c r="B637" s="26" t="s">
        <v>546</v>
      </c>
      <c r="C637"/>
      <c r="D637" s="10"/>
      <c r="E637"/>
      <c r="F637" s="60"/>
      <c r="G637" s="10"/>
      <c r="H637" s="10"/>
    </row>
    <row r="638" spans="1:8" outlineLevel="1">
      <c r="A638"/>
      <c r="B638" s="26" t="s">
        <v>539</v>
      </c>
      <c r="C638"/>
      <c r="D638" s="10"/>
      <c r="E638"/>
      <c r="F638" s="60"/>
      <c r="G638" s="10"/>
      <c r="H638" s="10"/>
    </row>
    <row r="639" spans="1:8" outlineLevel="1">
      <c r="A639"/>
      <c r="B639"/>
      <c r="C639"/>
      <c r="D639" s="10"/>
      <c r="E639"/>
      <c r="F639" s="60"/>
      <c r="G639" s="10"/>
      <c r="H639" s="10"/>
    </row>
    <row r="640" spans="1:8" outlineLevel="1">
      <c r="A640" s="17" t="s">
        <v>786</v>
      </c>
      <c r="B640" s="15" t="s">
        <v>976</v>
      </c>
      <c r="C640" s="7">
        <v>60.76</v>
      </c>
      <c r="D640" s="88">
        <f t="shared" si="120"/>
        <v>74.734799999999993</v>
      </c>
      <c r="E640" s="6" t="s">
        <v>7</v>
      </c>
      <c r="F640" s="60">
        <f>VLOOKUP(E640,Tabela1[],3,FALSE)</f>
        <v>0</v>
      </c>
      <c r="G640" s="10">
        <f>C640-(C640*F640)</f>
        <v>60.76</v>
      </c>
      <c r="H640" s="10">
        <f t="shared" si="117"/>
        <v>74.734799999999993</v>
      </c>
    </row>
    <row r="641" spans="1:8" outlineLevel="1">
      <c r="A641" s="17" t="s">
        <v>977</v>
      </c>
      <c r="B641" s="18" t="s">
        <v>978</v>
      </c>
      <c r="C641" s="7">
        <v>60.76</v>
      </c>
      <c r="D641" s="88">
        <f t="shared" si="120"/>
        <v>74.734799999999993</v>
      </c>
      <c r="E641" s="6" t="s">
        <v>7</v>
      </c>
      <c r="F641" s="60">
        <f>VLOOKUP(E641,Tabela1[],3,FALSE)</f>
        <v>0</v>
      </c>
      <c r="G641" s="10">
        <f>C641-(C641*F641)</f>
        <v>60.76</v>
      </c>
      <c r="H641" s="10">
        <f t="shared" ref="H641:H642" si="122">G641*1.23</f>
        <v>74.734799999999993</v>
      </c>
    </row>
    <row r="642" spans="1:8" outlineLevel="1">
      <c r="A642" s="17" t="s">
        <v>492</v>
      </c>
      <c r="B642" s="18" t="s">
        <v>979</v>
      </c>
      <c r="C642" s="7">
        <v>39.049999999999997</v>
      </c>
      <c r="D642" s="88">
        <f t="shared" si="120"/>
        <v>48.031499999999994</v>
      </c>
      <c r="E642" s="6" t="s">
        <v>7</v>
      </c>
      <c r="F642" s="60">
        <f>VLOOKUP(E642,Tabela1[],3,FALSE)</f>
        <v>0</v>
      </c>
      <c r="G642" s="10">
        <f>C642-(C642*F642)</f>
        <v>39.049999999999997</v>
      </c>
      <c r="H642" s="10">
        <f t="shared" si="122"/>
        <v>48.031499999999994</v>
      </c>
    </row>
    <row r="643" spans="1:8" outlineLevel="1">
      <c r="A643"/>
      <c r="B643"/>
      <c r="C643" s="7"/>
      <c r="D643" s="102"/>
      <c r="E643"/>
      <c r="F643" s="60"/>
      <c r="G643" s="10"/>
      <c r="H643" s="10"/>
    </row>
    <row r="644" spans="1:8" outlineLevel="1">
      <c r="A644" s="12" t="s">
        <v>499</v>
      </c>
      <c r="B644" s="15" t="s">
        <v>1043</v>
      </c>
      <c r="C644" s="7">
        <v>66.34</v>
      </c>
      <c r="D644" s="88">
        <f t="shared" si="120"/>
        <v>81.598200000000006</v>
      </c>
      <c r="E644" s="6" t="s">
        <v>7</v>
      </c>
      <c r="F644" s="60">
        <f>VLOOKUP(E644,Tabela1[],3,FALSE)</f>
        <v>0</v>
      </c>
      <c r="G644" s="10">
        <f t="shared" ref="G644:G650" si="123">C644-(C644*F644)</f>
        <v>66.34</v>
      </c>
      <c r="H644" s="10">
        <f t="shared" si="117"/>
        <v>81.598200000000006</v>
      </c>
    </row>
    <row r="645" spans="1:8" outlineLevel="1">
      <c r="A645" s="12" t="s">
        <v>500</v>
      </c>
      <c r="B645" s="15" t="s">
        <v>1044</v>
      </c>
      <c r="C645" s="7">
        <v>83.48</v>
      </c>
      <c r="D645" s="88">
        <f t="shared" si="120"/>
        <v>102.68040000000001</v>
      </c>
      <c r="E645" s="6" t="s">
        <v>7</v>
      </c>
      <c r="F645" s="60">
        <f>VLOOKUP(E645,Tabela1[],3,FALSE)</f>
        <v>0</v>
      </c>
      <c r="G645" s="10">
        <f t="shared" si="123"/>
        <v>83.48</v>
      </c>
      <c r="H645" s="10">
        <f t="shared" si="117"/>
        <v>102.68040000000001</v>
      </c>
    </row>
    <row r="646" spans="1:8" outlineLevel="1">
      <c r="A646" s="17" t="s">
        <v>1075</v>
      </c>
      <c r="B646" s="18" t="s">
        <v>1074</v>
      </c>
      <c r="C646" s="7">
        <v>72.989999999999995</v>
      </c>
      <c r="D646" s="88">
        <f t="shared" si="120"/>
        <v>89.777699999999996</v>
      </c>
      <c r="E646" s="6" t="s">
        <v>7</v>
      </c>
      <c r="F646" s="60">
        <f>VLOOKUP(E646,Tabela1[],3,FALSE)</f>
        <v>0</v>
      </c>
      <c r="G646" s="10">
        <f t="shared" si="123"/>
        <v>72.989999999999995</v>
      </c>
      <c r="H646" s="10">
        <f t="shared" si="117"/>
        <v>89.777699999999996</v>
      </c>
    </row>
    <row r="647" spans="1:8" outlineLevel="1">
      <c r="A647" s="12" t="s">
        <v>501</v>
      </c>
      <c r="B647" s="15" t="s">
        <v>1045</v>
      </c>
      <c r="C647" s="7">
        <v>72.989999999999995</v>
      </c>
      <c r="D647" s="88">
        <f t="shared" si="120"/>
        <v>89.777699999999996</v>
      </c>
      <c r="E647" s="6" t="s">
        <v>7</v>
      </c>
      <c r="F647" s="60">
        <f>VLOOKUP(E647,Tabela1[],3,FALSE)</f>
        <v>0</v>
      </c>
      <c r="G647" s="10">
        <f t="shared" si="123"/>
        <v>72.989999999999995</v>
      </c>
      <c r="H647" s="10">
        <f t="shared" si="117"/>
        <v>89.777699999999996</v>
      </c>
    </row>
    <row r="648" spans="1:8" outlineLevel="1">
      <c r="A648" s="17" t="s">
        <v>787</v>
      </c>
      <c r="B648" s="18" t="s">
        <v>1046</v>
      </c>
      <c r="C648" s="7">
        <v>78.23</v>
      </c>
      <c r="D648" s="88">
        <f t="shared" si="120"/>
        <v>96.22290000000001</v>
      </c>
      <c r="E648" s="6" t="s">
        <v>7</v>
      </c>
      <c r="F648" s="60">
        <f>VLOOKUP(E648,Tabela1[],3,FALSE)</f>
        <v>0</v>
      </c>
      <c r="G648" s="10">
        <f t="shared" si="123"/>
        <v>78.23</v>
      </c>
      <c r="H648" s="10">
        <f t="shared" ref="H648" si="124">G648*1.23</f>
        <v>96.22290000000001</v>
      </c>
    </row>
    <row r="649" spans="1:8" outlineLevel="1">
      <c r="A649" s="12" t="s">
        <v>502</v>
      </c>
      <c r="B649" s="15" t="s">
        <v>1047</v>
      </c>
      <c r="C649" s="7">
        <v>123.6</v>
      </c>
      <c r="D649" s="88">
        <f t="shared" si="120"/>
        <v>152.02799999999999</v>
      </c>
      <c r="E649" s="6" t="s">
        <v>7</v>
      </c>
      <c r="F649" s="60">
        <f>VLOOKUP(E649,Tabela1[],3,FALSE)</f>
        <v>0</v>
      </c>
      <c r="G649" s="10">
        <f t="shared" si="123"/>
        <v>123.6</v>
      </c>
      <c r="H649" s="10">
        <f t="shared" si="117"/>
        <v>152.02799999999999</v>
      </c>
    </row>
    <row r="650" spans="1:8" outlineLevel="1">
      <c r="A650" s="12" t="s">
        <v>503</v>
      </c>
      <c r="B650" s="15" t="s">
        <v>981</v>
      </c>
      <c r="C650" s="7">
        <v>95.39</v>
      </c>
      <c r="D650" s="88">
        <f t="shared" si="120"/>
        <v>117.3297</v>
      </c>
      <c r="E650" s="6" t="s">
        <v>7</v>
      </c>
      <c r="F650" s="60">
        <f>VLOOKUP(E650,Tabela1[],3,FALSE)</f>
        <v>0</v>
      </c>
      <c r="G650" s="10">
        <f t="shared" si="123"/>
        <v>95.39</v>
      </c>
      <c r="H650" s="10">
        <f t="shared" si="117"/>
        <v>117.3297</v>
      </c>
    </row>
    <row r="651" spans="1:8" outlineLevel="1">
      <c r="A651"/>
      <c r="B651"/>
      <c r="C651" s="7"/>
      <c r="D651" s="102"/>
      <c r="E651"/>
      <c r="F651" s="60"/>
      <c r="G651" s="10"/>
      <c r="H651" s="10"/>
    </row>
    <row r="652" spans="1:8" outlineLevel="1">
      <c r="A652" s="12" t="s">
        <v>504</v>
      </c>
      <c r="B652" s="15" t="s">
        <v>1048</v>
      </c>
      <c r="C652" s="7">
        <v>425.28</v>
      </c>
      <c r="D652" s="88">
        <f t="shared" si="120"/>
        <v>523.09439999999995</v>
      </c>
      <c r="E652" s="6" t="s">
        <v>7</v>
      </c>
      <c r="F652" s="60">
        <f>VLOOKUP(E652,Tabela1[],3,FALSE)</f>
        <v>0</v>
      </c>
      <c r="G652" s="10">
        <f t="shared" ref="G652:G659" si="125">C652-(C652*F652)</f>
        <v>425.28</v>
      </c>
      <c r="H652" s="10">
        <f t="shared" si="117"/>
        <v>523.09439999999995</v>
      </c>
    </row>
    <row r="653" spans="1:8" outlineLevel="1">
      <c r="A653" s="12" t="s">
        <v>505</v>
      </c>
      <c r="B653" s="15" t="s">
        <v>1049</v>
      </c>
      <c r="C653" s="7">
        <v>416.81</v>
      </c>
      <c r="D653" s="88">
        <f t="shared" si="120"/>
        <v>512.67629999999997</v>
      </c>
      <c r="E653" s="6" t="s">
        <v>7</v>
      </c>
      <c r="F653" s="60">
        <f>VLOOKUP(E653,Tabela1[],3,FALSE)</f>
        <v>0</v>
      </c>
      <c r="G653" s="10">
        <f t="shared" si="125"/>
        <v>416.81</v>
      </c>
      <c r="H653" s="10">
        <f t="shared" si="117"/>
        <v>512.67629999999997</v>
      </c>
    </row>
    <row r="654" spans="1:8" outlineLevel="1">
      <c r="A654" s="17" t="s">
        <v>788</v>
      </c>
      <c r="B654" s="18" t="s">
        <v>1072</v>
      </c>
      <c r="C654" s="7">
        <v>434.03</v>
      </c>
      <c r="D654" s="88">
        <f t="shared" si="120"/>
        <v>533.8569</v>
      </c>
      <c r="E654" s="6" t="s">
        <v>7</v>
      </c>
      <c r="F654" s="60">
        <f>VLOOKUP(E654,Tabela1[],3,FALSE)</f>
        <v>0</v>
      </c>
      <c r="G654" s="10">
        <f t="shared" si="125"/>
        <v>434.03</v>
      </c>
      <c r="H654" s="10">
        <f t="shared" si="117"/>
        <v>533.8569</v>
      </c>
    </row>
    <row r="655" spans="1:8" outlineLevel="1">
      <c r="A655" s="17" t="s">
        <v>789</v>
      </c>
      <c r="B655" s="18" t="s">
        <v>1073</v>
      </c>
      <c r="C655" s="7">
        <v>475.4</v>
      </c>
      <c r="D655" s="88">
        <f t="shared" si="120"/>
        <v>584.74199999999996</v>
      </c>
      <c r="E655" s="6" t="s">
        <v>7</v>
      </c>
      <c r="F655" s="60">
        <f>VLOOKUP(E655,Tabela1[],3,FALSE)</f>
        <v>0</v>
      </c>
      <c r="G655" s="10">
        <f t="shared" si="125"/>
        <v>475.4</v>
      </c>
      <c r="H655" s="10">
        <f t="shared" si="117"/>
        <v>584.74199999999996</v>
      </c>
    </row>
    <row r="656" spans="1:8" outlineLevel="1">
      <c r="A656" s="12" t="s">
        <v>506</v>
      </c>
      <c r="B656" s="15" t="s">
        <v>1050</v>
      </c>
      <c r="C656" s="7">
        <v>614.11</v>
      </c>
      <c r="D656" s="88">
        <f t="shared" si="120"/>
        <v>755.35530000000006</v>
      </c>
      <c r="E656" s="6" t="s">
        <v>7</v>
      </c>
      <c r="F656" s="60">
        <f>VLOOKUP(E656,Tabela1[],3,FALSE)</f>
        <v>0</v>
      </c>
      <c r="G656" s="10">
        <f t="shared" si="125"/>
        <v>614.11</v>
      </c>
      <c r="H656" s="10">
        <f t="shared" si="117"/>
        <v>755.35530000000006</v>
      </c>
    </row>
    <row r="657" spans="1:8" ht="14.25" customHeight="1" outlineLevel="1">
      <c r="A657" s="12" t="s">
        <v>507</v>
      </c>
      <c r="B657" s="18" t="s">
        <v>1051</v>
      </c>
      <c r="C657" s="7">
        <v>565.64</v>
      </c>
      <c r="D657" s="88">
        <f t="shared" si="120"/>
        <v>695.73720000000003</v>
      </c>
      <c r="E657" s="6" t="s">
        <v>7</v>
      </c>
      <c r="F657" s="60">
        <f>VLOOKUP(E657,Tabela1[],3,FALSE)</f>
        <v>0</v>
      </c>
      <c r="G657" s="10">
        <f t="shared" si="125"/>
        <v>565.64</v>
      </c>
      <c r="H657" s="10">
        <f t="shared" si="117"/>
        <v>695.73720000000003</v>
      </c>
    </row>
    <row r="658" spans="1:8" outlineLevel="1">
      <c r="A658" s="12" t="s">
        <v>508</v>
      </c>
      <c r="B658" s="18" t="s">
        <v>1052</v>
      </c>
      <c r="C658" s="7">
        <v>578.5</v>
      </c>
      <c r="D658" s="88">
        <f t="shared" si="120"/>
        <v>711.55499999999995</v>
      </c>
      <c r="E658" s="6" t="s">
        <v>7</v>
      </c>
      <c r="F658" s="60">
        <f>VLOOKUP(E658,Tabela1[],3,FALSE)</f>
        <v>0</v>
      </c>
      <c r="G658" s="10">
        <f t="shared" si="125"/>
        <v>578.5</v>
      </c>
      <c r="H658" s="10">
        <f t="shared" si="117"/>
        <v>711.55499999999995</v>
      </c>
    </row>
    <row r="659" spans="1:8" outlineLevel="1">
      <c r="A659" s="17" t="s">
        <v>982</v>
      </c>
      <c r="B659" s="18" t="s">
        <v>1071</v>
      </c>
      <c r="C659" s="7">
        <v>363.38</v>
      </c>
      <c r="D659" s="88">
        <f t="shared" si="120"/>
        <v>446.95740000000001</v>
      </c>
      <c r="E659" s="6" t="s">
        <v>7</v>
      </c>
      <c r="F659" s="60">
        <f>VLOOKUP(E659,Tabela1[],3,FALSE)</f>
        <v>0</v>
      </c>
      <c r="G659" s="10">
        <f t="shared" si="125"/>
        <v>363.38</v>
      </c>
      <c r="H659" s="10">
        <f t="shared" si="117"/>
        <v>446.95740000000001</v>
      </c>
    </row>
    <row r="660" spans="1:8" outlineLevel="1">
      <c r="A660"/>
      <c r="B660"/>
      <c r="C660" s="7"/>
      <c r="D660" s="102"/>
      <c r="E660"/>
      <c r="F660" s="60"/>
      <c r="G660" s="10"/>
      <c r="H660" s="10"/>
    </row>
    <row r="661" spans="1:8" outlineLevel="1">
      <c r="A661" s="12" t="s">
        <v>509</v>
      </c>
      <c r="B661" s="15" t="s">
        <v>984</v>
      </c>
      <c r="C661" s="7">
        <v>268.58999999999997</v>
      </c>
      <c r="D661" s="88">
        <f t="shared" si="120"/>
        <v>330.36569999999995</v>
      </c>
      <c r="E661" s="6" t="s">
        <v>7</v>
      </c>
      <c r="F661" s="60">
        <f>VLOOKUP(E661,Tabela1[],3,FALSE)</f>
        <v>0</v>
      </c>
      <c r="G661" s="10">
        <f t="shared" ref="G661:G666" si="126">C661-(C661*F661)</f>
        <v>268.58999999999997</v>
      </c>
      <c r="H661" s="10">
        <f t="shared" si="117"/>
        <v>330.36569999999995</v>
      </c>
    </row>
    <row r="662" spans="1:8" outlineLevel="1">
      <c r="A662" s="12" t="s">
        <v>510</v>
      </c>
      <c r="B662" s="15" t="s">
        <v>985</v>
      </c>
      <c r="C662" s="7">
        <v>268.58999999999997</v>
      </c>
      <c r="D662" s="88">
        <f t="shared" si="120"/>
        <v>330.36569999999995</v>
      </c>
      <c r="E662" s="6" t="s">
        <v>7</v>
      </c>
      <c r="F662" s="60">
        <f>VLOOKUP(E662,Tabela1[],3,FALSE)</f>
        <v>0</v>
      </c>
      <c r="G662" s="10">
        <f t="shared" si="126"/>
        <v>268.58999999999997</v>
      </c>
      <c r="H662" s="10">
        <f t="shared" si="117"/>
        <v>330.36569999999995</v>
      </c>
    </row>
    <row r="663" spans="1:8" outlineLevel="1">
      <c r="A663" s="12" t="s">
        <v>511</v>
      </c>
      <c r="B663" s="15" t="s">
        <v>986</v>
      </c>
      <c r="C663" s="7">
        <v>268.58999999999997</v>
      </c>
      <c r="D663" s="88">
        <f t="shared" si="120"/>
        <v>330.36569999999995</v>
      </c>
      <c r="E663" s="6" t="s">
        <v>7</v>
      </c>
      <c r="F663" s="60">
        <f>VLOOKUP(E663,Tabela1[],3,FALSE)</f>
        <v>0</v>
      </c>
      <c r="G663" s="10">
        <f t="shared" si="126"/>
        <v>268.58999999999997</v>
      </c>
      <c r="H663" s="10">
        <f t="shared" si="117"/>
        <v>330.36569999999995</v>
      </c>
    </row>
    <row r="664" spans="1:8" outlineLevel="1">
      <c r="A664" s="12" t="s">
        <v>512</v>
      </c>
      <c r="B664" s="15" t="s">
        <v>987</v>
      </c>
      <c r="C664" s="7">
        <v>268.58999999999997</v>
      </c>
      <c r="D664" s="88">
        <f t="shared" si="120"/>
        <v>330.36569999999995</v>
      </c>
      <c r="E664" s="6" t="s">
        <v>7</v>
      </c>
      <c r="F664" s="60">
        <f>VLOOKUP(E664,Tabela1[],3,FALSE)</f>
        <v>0</v>
      </c>
      <c r="G664" s="10">
        <f t="shared" si="126"/>
        <v>268.58999999999997</v>
      </c>
      <c r="H664" s="10">
        <f t="shared" si="117"/>
        <v>330.36569999999995</v>
      </c>
    </row>
    <row r="665" spans="1:8" outlineLevel="1">
      <c r="A665" s="12" t="s">
        <v>513</v>
      </c>
      <c r="B665" s="15" t="s">
        <v>988</v>
      </c>
      <c r="C665" s="7">
        <v>36.15</v>
      </c>
      <c r="D665" s="88">
        <f t="shared" si="120"/>
        <v>44.464500000000001</v>
      </c>
      <c r="E665" s="6" t="s">
        <v>7</v>
      </c>
      <c r="F665" s="60">
        <f>VLOOKUP(E665,Tabela1[],3,FALSE)</f>
        <v>0</v>
      </c>
      <c r="G665" s="10">
        <f t="shared" si="126"/>
        <v>36.15</v>
      </c>
      <c r="H665" s="10">
        <f t="shared" si="117"/>
        <v>44.464500000000001</v>
      </c>
    </row>
    <row r="666" spans="1:8" outlineLevel="1">
      <c r="A666" s="12" t="s">
        <v>514</v>
      </c>
      <c r="B666" s="15" t="s">
        <v>989</v>
      </c>
      <c r="C666" s="7">
        <v>29.38</v>
      </c>
      <c r="D666" s="88">
        <f t="shared" si="120"/>
        <v>36.1374</v>
      </c>
      <c r="E666" s="6" t="s">
        <v>7</v>
      </c>
      <c r="F666" s="60">
        <f>VLOOKUP(E666,Tabela1[],3,FALSE)</f>
        <v>0</v>
      </c>
      <c r="G666" s="10">
        <f t="shared" si="126"/>
        <v>29.38</v>
      </c>
      <c r="H666" s="10">
        <f t="shared" si="117"/>
        <v>36.1374</v>
      </c>
    </row>
    <row r="667" spans="1:8" outlineLevel="1">
      <c r="A667"/>
      <c r="B667"/>
      <c r="C667" s="7"/>
      <c r="D667" s="102"/>
      <c r="E667" s="6"/>
      <c r="F667" s="60"/>
      <c r="G667" s="10"/>
      <c r="H667" s="10"/>
    </row>
    <row r="668" spans="1:8" outlineLevel="1">
      <c r="A668" s="12" t="s">
        <v>515</v>
      </c>
      <c r="B668" s="15" t="s">
        <v>518</v>
      </c>
      <c r="C668" s="7">
        <v>28.77</v>
      </c>
      <c r="D668" s="88">
        <f t="shared" si="120"/>
        <v>35.387099999999997</v>
      </c>
      <c r="E668" s="6" t="s">
        <v>7</v>
      </c>
      <c r="F668" s="60">
        <f>VLOOKUP(E668,Tabela1[],3,FALSE)</f>
        <v>0</v>
      </c>
      <c r="G668" s="10">
        <f>C668-(C668*F668)</f>
        <v>28.77</v>
      </c>
      <c r="H668" s="10">
        <f t="shared" si="117"/>
        <v>35.387099999999997</v>
      </c>
    </row>
    <row r="669" spans="1:8" outlineLevel="1">
      <c r="A669" s="12" t="s">
        <v>516</v>
      </c>
      <c r="B669" s="15" t="s">
        <v>519</v>
      </c>
      <c r="C669" s="7">
        <v>34.76</v>
      </c>
      <c r="D669" s="88">
        <f t="shared" si="120"/>
        <v>42.754799999999996</v>
      </c>
      <c r="E669" s="6" t="s">
        <v>7</v>
      </c>
      <c r="F669" s="60">
        <f>VLOOKUP(E669,Tabela1[],3,FALSE)</f>
        <v>0</v>
      </c>
      <c r="G669" s="10">
        <f>C669-(C669*F669)</f>
        <v>34.76</v>
      </c>
      <c r="H669" s="10">
        <f t="shared" si="117"/>
        <v>42.754799999999996</v>
      </c>
    </row>
    <row r="670" spans="1:8" outlineLevel="1">
      <c r="A670" s="12" t="s">
        <v>517</v>
      </c>
      <c r="B670" s="15" t="s">
        <v>520</v>
      </c>
      <c r="C670" s="7">
        <v>40.78</v>
      </c>
      <c r="D670" s="88">
        <f t="shared" si="120"/>
        <v>50.159399999999998</v>
      </c>
      <c r="E670" s="6" t="s">
        <v>7</v>
      </c>
      <c r="F670" s="60">
        <f>VLOOKUP(E670,Tabela1[],3,FALSE)</f>
        <v>0</v>
      </c>
      <c r="G670" s="10">
        <f>C670-(C670*F670)</f>
        <v>40.78</v>
      </c>
      <c r="H670" s="10">
        <f t="shared" si="117"/>
        <v>50.159399999999998</v>
      </c>
    </row>
    <row r="671" spans="1:8" outlineLevel="1">
      <c r="A671"/>
      <c r="B671"/>
      <c r="C671" s="7"/>
      <c r="D671" s="102"/>
      <c r="E671"/>
      <c r="F671" s="60"/>
      <c r="G671" s="10"/>
      <c r="H671" s="10"/>
    </row>
    <row r="672" spans="1:8" outlineLevel="1">
      <c r="A672" s="12" t="s">
        <v>521</v>
      </c>
      <c r="B672" s="15" t="s">
        <v>983</v>
      </c>
      <c r="C672" s="7">
        <v>376.31</v>
      </c>
      <c r="D672" s="88">
        <f t="shared" si="120"/>
        <v>462.86129999999997</v>
      </c>
      <c r="E672" s="6" t="s">
        <v>7</v>
      </c>
      <c r="F672" s="60">
        <f>VLOOKUP(E672,Tabela1[],3,FALSE)</f>
        <v>0</v>
      </c>
      <c r="G672" s="10">
        <f t="shared" ref="G672:G680" si="127">C672-(C672*F672)</f>
        <v>376.31</v>
      </c>
      <c r="H672" s="10">
        <f t="shared" si="117"/>
        <v>462.86129999999997</v>
      </c>
    </row>
    <row r="673" spans="1:8" outlineLevel="1">
      <c r="A673" s="12" t="s">
        <v>522</v>
      </c>
      <c r="B673" s="15" t="s">
        <v>990</v>
      </c>
      <c r="C673" s="7">
        <v>242.02</v>
      </c>
      <c r="D673" s="88">
        <f t="shared" si="120"/>
        <v>297.68459999999999</v>
      </c>
      <c r="E673" s="6" t="s">
        <v>7</v>
      </c>
      <c r="F673" s="60">
        <f>VLOOKUP(E673,Tabela1[],3,FALSE)</f>
        <v>0</v>
      </c>
      <c r="G673" s="10">
        <f t="shared" si="127"/>
        <v>242.02</v>
      </c>
      <c r="H673" s="10">
        <f t="shared" si="117"/>
        <v>297.68459999999999</v>
      </c>
    </row>
    <row r="674" spans="1:8" outlineLevel="1">
      <c r="A674" s="12" t="s">
        <v>523</v>
      </c>
      <c r="B674" s="15" t="s">
        <v>991</v>
      </c>
      <c r="C674" s="7">
        <v>81.52</v>
      </c>
      <c r="D674" s="88">
        <f t="shared" si="120"/>
        <v>100.2696</v>
      </c>
      <c r="E674" s="6" t="s">
        <v>7</v>
      </c>
      <c r="F674" s="60">
        <f>VLOOKUP(E674,Tabela1[],3,FALSE)</f>
        <v>0</v>
      </c>
      <c r="G674" s="10">
        <f t="shared" si="127"/>
        <v>81.52</v>
      </c>
      <c r="H674" s="10">
        <f t="shared" si="117"/>
        <v>100.2696</v>
      </c>
    </row>
    <row r="675" spans="1:8" ht="15" customHeight="1" outlineLevel="1">
      <c r="A675" s="12" t="s">
        <v>524</v>
      </c>
      <c r="B675" s="18" t="s">
        <v>992</v>
      </c>
      <c r="C675" s="7">
        <v>33.36</v>
      </c>
      <c r="D675" s="88">
        <f t="shared" si="120"/>
        <v>41.032800000000002</v>
      </c>
      <c r="E675" s="6" t="s">
        <v>7</v>
      </c>
      <c r="F675" s="60">
        <f>VLOOKUP(E675,Tabela1[],3,FALSE)</f>
        <v>0</v>
      </c>
      <c r="G675" s="10">
        <f t="shared" si="127"/>
        <v>33.36</v>
      </c>
      <c r="H675" s="10">
        <f t="shared" si="117"/>
        <v>41.032800000000002</v>
      </c>
    </row>
    <row r="676" spans="1:8" outlineLevel="1">
      <c r="A676" s="12" t="s">
        <v>525</v>
      </c>
      <c r="B676" s="15" t="s">
        <v>993</v>
      </c>
      <c r="C676" s="7">
        <v>132.11000000000001</v>
      </c>
      <c r="D676" s="88">
        <f t="shared" si="120"/>
        <v>162.49530000000001</v>
      </c>
      <c r="E676" s="6" t="s">
        <v>7</v>
      </c>
      <c r="F676" s="60">
        <f>VLOOKUP(E676,Tabela1[],3,FALSE)</f>
        <v>0</v>
      </c>
      <c r="G676" s="10">
        <f t="shared" si="127"/>
        <v>132.11000000000001</v>
      </c>
      <c r="H676" s="10">
        <f t="shared" si="117"/>
        <v>162.49530000000001</v>
      </c>
    </row>
    <row r="677" spans="1:8" outlineLevel="1">
      <c r="A677" s="12" t="s">
        <v>526</v>
      </c>
      <c r="B677" s="15" t="s">
        <v>994</v>
      </c>
      <c r="C677" s="7">
        <v>46.07</v>
      </c>
      <c r="D677" s="88">
        <f t="shared" si="120"/>
        <v>56.6661</v>
      </c>
      <c r="E677" s="6" t="s">
        <v>7</v>
      </c>
      <c r="F677" s="60">
        <f>VLOOKUP(E677,Tabela1[],3,FALSE)</f>
        <v>0</v>
      </c>
      <c r="G677" s="10">
        <f t="shared" si="127"/>
        <v>46.07</v>
      </c>
      <c r="H677" s="10">
        <f t="shared" si="117"/>
        <v>56.6661</v>
      </c>
    </row>
    <row r="678" spans="1:8" outlineLevel="1">
      <c r="A678" s="12" t="s">
        <v>527</v>
      </c>
      <c r="B678" s="15" t="s">
        <v>995</v>
      </c>
      <c r="C678" s="7">
        <v>137.18</v>
      </c>
      <c r="D678" s="88">
        <f t="shared" si="120"/>
        <v>168.73140000000001</v>
      </c>
      <c r="E678" s="6" t="s">
        <v>7</v>
      </c>
      <c r="F678" s="60">
        <f>VLOOKUP(E678,Tabela1[],3,FALSE)</f>
        <v>0</v>
      </c>
      <c r="G678" s="10">
        <f t="shared" si="127"/>
        <v>137.18</v>
      </c>
      <c r="H678" s="10">
        <f t="shared" si="117"/>
        <v>168.73140000000001</v>
      </c>
    </row>
    <row r="679" spans="1:8" outlineLevel="1">
      <c r="A679" s="12" t="s">
        <v>528</v>
      </c>
      <c r="B679" s="15" t="s">
        <v>996</v>
      </c>
      <c r="C679" s="7">
        <v>137.18</v>
      </c>
      <c r="D679" s="88">
        <f t="shared" si="120"/>
        <v>168.73140000000001</v>
      </c>
      <c r="E679" s="6" t="s">
        <v>7</v>
      </c>
      <c r="F679" s="60">
        <f>VLOOKUP(E679,Tabela1[],3,FALSE)</f>
        <v>0</v>
      </c>
      <c r="G679" s="10">
        <f t="shared" si="127"/>
        <v>137.18</v>
      </c>
      <c r="H679" s="10">
        <f t="shared" si="117"/>
        <v>168.73140000000001</v>
      </c>
    </row>
    <row r="680" spans="1:8" outlineLevel="1">
      <c r="A680" s="12" t="s">
        <v>529</v>
      </c>
      <c r="B680" s="15" t="s">
        <v>997</v>
      </c>
      <c r="C680" s="7">
        <v>46.44</v>
      </c>
      <c r="D680" s="88">
        <f t="shared" si="120"/>
        <v>57.121199999999995</v>
      </c>
      <c r="E680" s="6" t="s">
        <v>7</v>
      </c>
      <c r="F680" s="60">
        <f>VLOOKUP(E680,Tabela1[],3,FALSE)</f>
        <v>0</v>
      </c>
      <c r="G680" s="10">
        <f t="shared" si="127"/>
        <v>46.44</v>
      </c>
      <c r="H680" s="10">
        <f t="shared" si="117"/>
        <v>57.121199999999995</v>
      </c>
    </row>
    <row r="681" spans="1:8" outlineLevel="1">
      <c r="A681"/>
      <c r="B681"/>
      <c r="C681" s="7"/>
      <c r="D681" s="102"/>
      <c r="E681"/>
      <c r="F681" s="60"/>
      <c r="G681" s="10"/>
      <c r="H681" s="10"/>
    </row>
    <row r="682" spans="1:8" outlineLevel="1">
      <c r="A682" s="12" t="s">
        <v>530</v>
      </c>
      <c r="B682" s="15" t="s">
        <v>1000</v>
      </c>
      <c r="C682" s="7">
        <v>52.67</v>
      </c>
      <c r="D682" s="88">
        <f t="shared" si="120"/>
        <v>64.784099999999995</v>
      </c>
      <c r="E682" s="6" t="s">
        <v>7</v>
      </c>
      <c r="F682" s="60">
        <f>VLOOKUP(E682,Tabela1[],3,FALSE)</f>
        <v>0</v>
      </c>
      <c r="G682" s="10">
        <f t="shared" ref="G682:G690" si="128">C682-(C682*F682)</f>
        <v>52.67</v>
      </c>
      <c r="H682" s="10">
        <f t="shared" ref="H682:H690" si="129">G682*1.23</f>
        <v>64.784099999999995</v>
      </c>
    </row>
    <row r="683" spans="1:8" outlineLevel="1">
      <c r="A683" s="12" t="s">
        <v>531</v>
      </c>
      <c r="B683" s="15" t="s">
        <v>999</v>
      </c>
      <c r="C683" s="7">
        <v>34.049999999999997</v>
      </c>
      <c r="D683" s="88">
        <f t="shared" si="120"/>
        <v>41.881499999999996</v>
      </c>
      <c r="E683" s="6" t="s">
        <v>7</v>
      </c>
      <c r="F683" s="60">
        <f>VLOOKUP(E683,Tabela1[],3,FALSE)</f>
        <v>0</v>
      </c>
      <c r="G683" s="10">
        <f t="shared" si="128"/>
        <v>34.049999999999997</v>
      </c>
      <c r="H683" s="10">
        <f t="shared" si="129"/>
        <v>41.881499999999996</v>
      </c>
    </row>
    <row r="684" spans="1:8" outlineLevel="1">
      <c r="A684" s="17" t="s">
        <v>532</v>
      </c>
      <c r="B684" s="18" t="s">
        <v>1070</v>
      </c>
      <c r="C684" s="7">
        <v>35.99</v>
      </c>
      <c r="D684" s="88">
        <f t="shared" si="120"/>
        <v>44.267700000000005</v>
      </c>
      <c r="E684" s="6" t="s">
        <v>7</v>
      </c>
      <c r="F684" s="60">
        <f>VLOOKUP(E684,Tabela1[],3,FALSE)</f>
        <v>0</v>
      </c>
      <c r="G684" s="10">
        <f t="shared" si="128"/>
        <v>35.99</v>
      </c>
      <c r="H684" s="10">
        <f t="shared" si="129"/>
        <v>44.267700000000005</v>
      </c>
    </row>
    <row r="685" spans="1:8" outlineLevel="1">
      <c r="A685" s="17" t="s">
        <v>533</v>
      </c>
      <c r="B685" s="18" t="s">
        <v>998</v>
      </c>
      <c r="C685" s="7">
        <v>91.97</v>
      </c>
      <c r="D685" s="88">
        <f t="shared" si="120"/>
        <v>113.12309999999999</v>
      </c>
      <c r="E685" s="6" t="s">
        <v>7</v>
      </c>
      <c r="F685" s="60">
        <f>VLOOKUP(E685,Tabela1[],3,FALSE)</f>
        <v>0</v>
      </c>
      <c r="G685" s="10">
        <f t="shared" si="128"/>
        <v>91.97</v>
      </c>
      <c r="H685" s="10">
        <f t="shared" si="129"/>
        <v>113.12309999999999</v>
      </c>
    </row>
    <row r="686" spans="1:8" ht="17.25" outlineLevel="1">
      <c r="A686" s="12" t="s">
        <v>534</v>
      </c>
      <c r="B686" s="15" t="s">
        <v>1001</v>
      </c>
      <c r="C686" s="7">
        <v>254.19</v>
      </c>
      <c r="D686" s="88">
        <f t="shared" si="120"/>
        <v>312.65370000000001</v>
      </c>
      <c r="E686" s="6" t="s">
        <v>7</v>
      </c>
      <c r="F686" s="60">
        <f>VLOOKUP(E686,Tabela1[],3,FALSE)</f>
        <v>0</v>
      </c>
      <c r="G686" s="10">
        <f t="shared" si="128"/>
        <v>254.19</v>
      </c>
      <c r="H686" s="10">
        <f t="shared" si="129"/>
        <v>312.65370000000001</v>
      </c>
    </row>
    <row r="687" spans="1:8" ht="17.25" outlineLevel="1">
      <c r="A687" s="17" t="s">
        <v>948</v>
      </c>
      <c r="B687" s="18" t="s">
        <v>1002</v>
      </c>
      <c r="C687" s="7">
        <v>292.47000000000003</v>
      </c>
      <c r="D687" s="88">
        <f t="shared" ref="D687:D689" si="130">C687*1.23</f>
        <v>359.73810000000003</v>
      </c>
      <c r="E687" s="6" t="s">
        <v>7</v>
      </c>
      <c r="F687" s="60">
        <f>VLOOKUP(E687,Tabela1[],3,FALSE)</f>
        <v>0</v>
      </c>
      <c r="G687" s="10">
        <f t="shared" si="128"/>
        <v>292.47000000000003</v>
      </c>
      <c r="H687" s="10">
        <f t="shared" ref="H687:H689" si="131">G687*1.23</f>
        <v>359.73810000000003</v>
      </c>
    </row>
    <row r="688" spans="1:8" ht="17.25" outlineLevel="1">
      <c r="A688" s="12" t="s">
        <v>535</v>
      </c>
      <c r="B688" s="15" t="s">
        <v>1003</v>
      </c>
      <c r="C688" s="7">
        <v>71.13</v>
      </c>
      <c r="D688" s="88">
        <f t="shared" si="130"/>
        <v>87.489899999999992</v>
      </c>
      <c r="E688" s="6" t="s">
        <v>7</v>
      </c>
      <c r="F688" s="60">
        <f>VLOOKUP(E688,Tabela1[],3,FALSE)</f>
        <v>0</v>
      </c>
      <c r="G688" s="10">
        <f t="shared" si="128"/>
        <v>71.13</v>
      </c>
      <c r="H688" s="10">
        <f t="shared" si="131"/>
        <v>87.489899999999992</v>
      </c>
    </row>
    <row r="689" spans="1:8" ht="17.25" outlineLevel="1">
      <c r="A689" s="17" t="s">
        <v>949</v>
      </c>
      <c r="B689" s="18" t="s">
        <v>1004</v>
      </c>
      <c r="C689" s="7">
        <v>72.41</v>
      </c>
      <c r="D689" s="88">
        <f t="shared" si="130"/>
        <v>89.064299999999989</v>
      </c>
      <c r="E689" s="6" t="s">
        <v>7</v>
      </c>
      <c r="F689" s="60">
        <f>VLOOKUP(E689,Tabela1[],3,FALSE)</f>
        <v>0</v>
      </c>
      <c r="G689" s="10">
        <f t="shared" si="128"/>
        <v>72.41</v>
      </c>
      <c r="H689" s="10">
        <f t="shared" si="131"/>
        <v>89.064299999999989</v>
      </c>
    </row>
    <row r="690" spans="1:8" ht="17.25" outlineLevel="1">
      <c r="A690" s="12" t="s">
        <v>536</v>
      </c>
      <c r="B690" s="15" t="s">
        <v>1005</v>
      </c>
      <c r="C690" s="7">
        <v>7.44</v>
      </c>
      <c r="D690" s="88">
        <f t="shared" si="120"/>
        <v>9.1512000000000011</v>
      </c>
      <c r="E690" s="6" t="s">
        <v>7</v>
      </c>
      <c r="F690" s="60">
        <f>VLOOKUP(E690,Tabela1[],3,FALSE)</f>
        <v>0</v>
      </c>
      <c r="G690" s="10">
        <f t="shared" si="128"/>
        <v>7.44</v>
      </c>
      <c r="H690" s="10">
        <f t="shared" si="129"/>
        <v>9.1512000000000011</v>
      </c>
    </row>
    <row r="691" spans="1:8">
      <c r="A691"/>
      <c r="B691"/>
      <c r="C691"/>
      <c r="D691"/>
      <c r="E691"/>
      <c r="F691" s="60"/>
      <c r="G691"/>
      <c r="H691"/>
    </row>
  </sheetData>
  <mergeCells count="20">
    <mergeCell ref="A577:H577"/>
    <mergeCell ref="A602:H602"/>
    <mergeCell ref="A285:H285"/>
    <mergeCell ref="A362:H362"/>
    <mergeCell ref="A376:H376"/>
    <mergeCell ref="A409:H409"/>
    <mergeCell ref="A504:H504"/>
    <mergeCell ref="A513:H513"/>
    <mergeCell ref="A265:H265"/>
    <mergeCell ref="A6:H6"/>
    <mergeCell ref="A26:H26"/>
    <mergeCell ref="A46:H46"/>
    <mergeCell ref="B48:G48"/>
    <mergeCell ref="B102:G102"/>
    <mergeCell ref="A121:H121"/>
    <mergeCell ref="A143:H143"/>
    <mergeCell ref="A164:H164"/>
    <mergeCell ref="A199:H199"/>
    <mergeCell ref="A206:H206"/>
    <mergeCell ref="A258:H258"/>
  </mergeCells>
  <phoneticPr fontId="27" type="noConversion"/>
  <conditionalFormatting sqref="A8:B24 A7:H7 A25:H25 D8:H24">
    <cfRule type="expression" dxfId="37" priority="373">
      <formula>MOD(ROW(),2)=0</formula>
    </cfRule>
    <cfRule type="expression" dxfId="36" priority="375">
      <formula>"MOD (WIERSZ(); 2) = 0"</formula>
    </cfRule>
    <cfRule type="expression" dxfId="35" priority="376">
      <formula>"MOD (WIERSZ(); 2) = 0"</formula>
    </cfRule>
  </conditionalFormatting>
  <conditionalFormatting sqref="A28:B44 C543:D543 E169:H169 A200:H205 A259:H264 A505:H512 A528:D542 A363:H375 D28:H44 D50:H100 D104:H119 A286:H361 E515:H543 D567:D570 A27:H27 A49:H49 A101:H101 A103:H103 A120:H120 A122:H122 A142:H142 A165:H165 A514:H514 A576:H576 A45:H45 C561:D566 E560:H570 D571:H575 C130:D141 E123:H141 A123:B141 A174:H198 A266:H284 D123:D129 A144:H163 A173:C173 E173:H173 D166:D173 A207:H257 A410:H503 A578:H601 C560 A603:H690 A377:H408">
    <cfRule type="expression" dxfId="34" priority="372">
      <formula>MOD(ROW(),2)=0</formula>
    </cfRule>
  </conditionalFormatting>
  <conditionalFormatting sqref="A57:B100 A50:B53">
    <cfRule type="expression" dxfId="33" priority="371">
      <formula>MOD(ROW(),2)=0</formula>
    </cfRule>
  </conditionalFormatting>
  <conditionalFormatting sqref="A104:B119">
    <cfRule type="expression" dxfId="32" priority="370">
      <formula>MOD(ROW(),2)=0</formula>
    </cfRule>
  </conditionalFormatting>
  <conditionalFormatting sqref="F166:H168 A166:B172 F170:H172">
    <cfRule type="expression" dxfId="31" priority="367">
      <formula>MOD(ROW(),2)=0</formula>
    </cfRule>
  </conditionalFormatting>
  <conditionalFormatting sqref="B528:D528">
    <cfRule type="expression" dxfId="30" priority="357">
      <formula>MOD(ROW(),2)=1</formula>
    </cfRule>
  </conditionalFormatting>
  <conditionalFormatting sqref="A544:B575 C544:D548 E544:H559 C553:D553 D549:D552 A515:D526 C558:C559 D554:D560">
    <cfRule type="expression" dxfId="29" priority="356">
      <formula>MOD(ROW(),2)=0</formula>
    </cfRule>
  </conditionalFormatting>
  <conditionalFormatting sqref="C554:C557">
    <cfRule type="expression" dxfId="28" priority="284">
      <formula>MOD(ROW(),2)=0</formula>
    </cfRule>
  </conditionalFormatting>
  <conditionalFormatting sqref="A54:B56">
    <cfRule type="expression" dxfId="27" priority="283">
      <formula>MOD(ROW(),2)=0</formula>
    </cfRule>
  </conditionalFormatting>
  <conditionalFormatting sqref="A543">
    <cfRule type="expression" dxfId="26" priority="96">
      <formula>MOD(ROW(),2)=0</formula>
    </cfRule>
  </conditionalFormatting>
  <conditionalFormatting sqref="B543">
    <cfRule type="expression" dxfId="25" priority="89">
      <formula>MOD(ROW(),2)=0</formula>
    </cfRule>
  </conditionalFormatting>
  <conditionalFormatting sqref="E166">
    <cfRule type="expression" dxfId="24" priority="88">
      <formula>MOD(ROW(),2)=0</formula>
    </cfRule>
  </conditionalFormatting>
  <conditionalFormatting sqref="E168">
    <cfRule type="expression" dxfId="23" priority="87">
      <formula>MOD(ROW(),2)=0</formula>
    </cfRule>
  </conditionalFormatting>
  <conditionalFormatting sqref="E167">
    <cfRule type="expression" dxfId="22" priority="86">
      <formula>MOD(ROW(),2)=0</formula>
    </cfRule>
  </conditionalFormatting>
  <conditionalFormatting sqref="E170">
    <cfRule type="expression" dxfId="21" priority="85">
      <formula>MOD(ROW(),2)=0</formula>
    </cfRule>
  </conditionalFormatting>
  <conditionalFormatting sqref="E171">
    <cfRule type="expression" dxfId="20" priority="84">
      <formula>MOD(ROW(),2)=0</formula>
    </cfRule>
  </conditionalFormatting>
  <conditionalFormatting sqref="E172">
    <cfRule type="expression" dxfId="19" priority="83">
      <formula>MOD(ROW(),2)=0</formula>
    </cfRule>
  </conditionalFormatting>
  <conditionalFormatting sqref="C123:C129">
    <cfRule type="expression" dxfId="18" priority="81">
      <formula>MOD(ROW(),2)=0</formula>
    </cfRule>
  </conditionalFormatting>
  <conditionalFormatting sqref="C104:C119">
    <cfRule type="expression" dxfId="17" priority="80">
      <formula>MOD(ROW(),2)=0</formula>
    </cfRule>
  </conditionalFormatting>
  <conditionalFormatting sqref="C61">
    <cfRule type="expression" dxfId="16" priority="79">
      <formula>MOD(ROW(),2)=0</formula>
    </cfRule>
  </conditionalFormatting>
  <conditionalFormatting sqref="C50:C60">
    <cfRule type="expression" dxfId="15" priority="78">
      <formula>MOD(ROW(),2)=0</formula>
    </cfRule>
  </conditionalFormatting>
  <conditionalFormatting sqref="C62:C100">
    <cfRule type="expression" dxfId="14" priority="77">
      <formula>MOD(ROW(),2)=0</formula>
    </cfRule>
  </conditionalFormatting>
  <conditionalFormatting sqref="C28:C44">
    <cfRule type="expression" dxfId="13" priority="76">
      <formula>MOD(ROW(),2)=0</formula>
    </cfRule>
  </conditionalFormatting>
  <conditionalFormatting sqref="C8:C24">
    <cfRule type="expression" dxfId="12" priority="73">
      <formula>MOD(ROW(),2)=0</formula>
    </cfRule>
    <cfRule type="expression" dxfId="11" priority="74">
      <formula>"MOD (WIERSZ(); 2) = 0"</formula>
    </cfRule>
    <cfRule type="expression" dxfId="10" priority="75">
      <formula>"MOD (WIERSZ(); 2) = 0"</formula>
    </cfRule>
  </conditionalFormatting>
  <conditionalFormatting sqref="C567:C575">
    <cfRule type="expression" dxfId="9" priority="72">
      <formula>MOD(ROW(),2)=0</formula>
    </cfRule>
  </conditionalFormatting>
  <conditionalFormatting sqref="C549:C552">
    <cfRule type="expression" dxfId="8" priority="71">
      <formula>MOD(ROW(),2)=0</formula>
    </cfRule>
  </conditionalFormatting>
  <conditionalFormatting sqref="C166:C172">
    <cfRule type="expression" dxfId="7" priority="70">
      <formula>MOD(ROW(),2)=0</formula>
    </cfRule>
  </conditionalFormatting>
  <pageMargins left="0.7" right="0.7" top="0.75" bottom="0.75" header="0.3" footer="0.3"/>
  <pageSetup paperSize="9" scale="89" orientation="portrait" r:id="rId1"/>
  <colBreaks count="1" manualBreakCount="1">
    <brk id="4" max="68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499984740745262"/>
  </sheetPr>
  <dimension ref="A1:E178"/>
  <sheetViews>
    <sheetView showGridLines="0" zoomScale="130" zoomScaleNormal="130" workbookViewId="0"/>
  </sheetViews>
  <sheetFormatPr defaultRowHeight="15"/>
  <cols>
    <col min="1" max="1" width="9.5703125" style="1" customWidth="1"/>
    <col min="2" max="2" width="64.85546875" style="1" customWidth="1"/>
    <col min="3" max="3" width="12.140625" style="1" customWidth="1"/>
    <col min="4" max="16384" width="9.140625" style="1"/>
  </cols>
  <sheetData>
    <row r="1" spans="1:5">
      <c r="B1" s="64" t="s">
        <v>950</v>
      </c>
    </row>
    <row r="2" spans="1:5">
      <c r="A2" s="2"/>
      <c r="B2" s="29" t="s">
        <v>537</v>
      </c>
    </row>
    <row r="3" spans="1:5">
      <c r="A3" s="40"/>
      <c r="B3" s="103" t="s">
        <v>538</v>
      </c>
      <c r="C3" s="41"/>
      <c r="D3" s="41"/>
      <c r="E3" s="41"/>
    </row>
    <row r="5" spans="1:5">
      <c r="A5" s="64" t="s">
        <v>633</v>
      </c>
      <c r="B5" s="2" t="s">
        <v>634</v>
      </c>
    </row>
    <row r="10" spans="1:5">
      <c r="A10" s="64" t="s">
        <v>635</v>
      </c>
      <c r="B10" s="2" t="s">
        <v>636</v>
      </c>
    </row>
    <row r="12" spans="1:5">
      <c r="A12" s="1" t="s">
        <v>637</v>
      </c>
      <c r="B12" s="1" t="s">
        <v>641</v>
      </c>
    </row>
    <row r="13" spans="1:5">
      <c r="B13" s="1" t="s">
        <v>642</v>
      </c>
    </row>
    <row r="14" spans="1:5">
      <c r="B14" s="1" t="s">
        <v>638</v>
      </c>
    </row>
    <row r="15" spans="1:5">
      <c r="B15" s="1" t="s">
        <v>643</v>
      </c>
    </row>
    <row r="17" spans="2:2">
      <c r="B17" s="1" t="s">
        <v>639</v>
      </c>
    </row>
    <row r="18" spans="2:2">
      <c r="B18" s="1" t="s">
        <v>640</v>
      </c>
    </row>
    <row r="33" spans="2:2">
      <c r="B33" s="1" t="s">
        <v>644</v>
      </c>
    </row>
    <row r="52" spans="1:2">
      <c r="A52" s="64" t="s">
        <v>653</v>
      </c>
      <c r="B52" s="2" t="s">
        <v>652</v>
      </c>
    </row>
    <row r="54" spans="1:2">
      <c r="B54" s="1" t="s">
        <v>645</v>
      </c>
    </row>
    <row r="67" spans="2:2">
      <c r="B67" s="1" t="s">
        <v>646</v>
      </c>
    </row>
    <row r="79" spans="2:2">
      <c r="B79" s="38" t="s">
        <v>647</v>
      </c>
    </row>
    <row r="80" spans="2:2">
      <c r="B80" s="1" t="s">
        <v>648</v>
      </c>
    </row>
    <row r="82" spans="2:2">
      <c r="B82" s="1" t="s">
        <v>649</v>
      </c>
    </row>
    <row r="101" spans="2:2">
      <c r="B101" s="1" t="s">
        <v>658</v>
      </c>
    </row>
    <row r="108" spans="2:2">
      <c r="B108" s="1" t="s">
        <v>650</v>
      </c>
    </row>
    <row r="109" spans="2:2">
      <c r="B109" s="1" t="s">
        <v>651</v>
      </c>
    </row>
    <row r="114" spans="1:2">
      <c r="A114" s="64" t="s">
        <v>654</v>
      </c>
      <c r="B114" s="2" t="s">
        <v>655</v>
      </c>
    </row>
    <row r="116" spans="1:2">
      <c r="B116" s="1" t="s">
        <v>656</v>
      </c>
    </row>
    <row r="117" spans="1:2">
      <c r="B117" s="1" t="s">
        <v>657</v>
      </c>
    </row>
    <row r="119" spans="1:2">
      <c r="B119" s="1" t="s">
        <v>663</v>
      </c>
    </row>
    <row r="120" spans="1:2">
      <c r="B120" s="1" t="s">
        <v>664</v>
      </c>
    </row>
    <row r="122" spans="1:2">
      <c r="B122" s="1" t="s">
        <v>665</v>
      </c>
    </row>
    <row r="123" spans="1:2">
      <c r="B123" s="1" t="s">
        <v>666</v>
      </c>
    </row>
    <row r="124" spans="1:2">
      <c r="B124" s="1" t="s">
        <v>667</v>
      </c>
    </row>
    <row r="178" spans="2:2">
      <c r="B178" s="3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499984740745262"/>
  </sheetPr>
  <dimension ref="A1:C13"/>
  <sheetViews>
    <sheetView showGridLines="0" zoomScale="130" zoomScaleNormal="130" workbookViewId="0"/>
  </sheetViews>
  <sheetFormatPr defaultRowHeight="15"/>
  <cols>
    <col min="1" max="1" width="9.5703125" style="1" customWidth="1"/>
    <col min="2" max="2" width="64.85546875" style="1" customWidth="1"/>
    <col min="3" max="3" width="12.140625" style="1" customWidth="1"/>
    <col min="4" max="16384" width="9.140625" style="1"/>
  </cols>
  <sheetData>
    <row r="1" spans="1:3">
      <c r="B1" s="64" t="s">
        <v>950</v>
      </c>
    </row>
    <row r="2" spans="1:3">
      <c r="A2" s="2"/>
      <c r="B2" s="29" t="s">
        <v>537</v>
      </c>
    </row>
    <row r="3" spans="1:3">
      <c r="A3" s="2"/>
      <c r="B3" s="29" t="s">
        <v>538</v>
      </c>
    </row>
    <row r="4" spans="1:3" ht="37.5" customHeight="1">
      <c r="A4" s="62" t="s">
        <v>8</v>
      </c>
      <c r="B4" s="20" t="s">
        <v>0</v>
      </c>
      <c r="C4" s="62" t="s">
        <v>1</v>
      </c>
    </row>
    <row r="5" spans="1:3">
      <c r="A5" s="21" t="s">
        <v>2</v>
      </c>
      <c r="B5" s="19" t="s">
        <v>9</v>
      </c>
      <c r="C5" s="24">
        <v>0</v>
      </c>
    </row>
    <row r="6" spans="1:3">
      <c r="A6" s="23" t="s">
        <v>4</v>
      </c>
      <c r="B6" s="19" t="s">
        <v>10</v>
      </c>
      <c r="C6" s="24">
        <v>0</v>
      </c>
    </row>
    <row r="7" spans="1:3">
      <c r="A7" s="21" t="s">
        <v>5</v>
      </c>
      <c r="B7" s="19" t="s">
        <v>11</v>
      </c>
      <c r="C7" s="25">
        <v>0</v>
      </c>
    </row>
    <row r="8" spans="1:3">
      <c r="A8" s="22" t="s">
        <v>6</v>
      </c>
      <c r="B8" s="19" t="s">
        <v>12</v>
      </c>
      <c r="C8" s="24">
        <v>0</v>
      </c>
    </row>
    <row r="9" spans="1:3">
      <c r="A9" s="23" t="s">
        <v>3</v>
      </c>
      <c r="B9" s="19" t="s">
        <v>13</v>
      </c>
      <c r="C9" s="24">
        <v>0</v>
      </c>
    </row>
    <row r="10" spans="1:3">
      <c r="A10" s="23" t="s">
        <v>7</v>
      </c>
      <c r="B10" s="19" t="s">
        <v>14</v>
      </c>
      <c r="C10" s="24">
        <v>0</v>
      </c>
    </row>
    <row r="11" spans="1:3">
      <c r="B11" s="28"/>
    </row>
    <row r="12" spans="1:3">
      <c r="B12" s="29" t="s">
        <v>547</v>
      </c>
      <c r="C12" s="30"/>
    </row>
    <row r="13" spans="1:3">
      <c r="B13" s="29" t="s">
        <v>548</v>
      </c>
      <c r="C13" s="31"/>
    </row>
  </sheetData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-0.499984740745262"/>
  </sheetPr>
  <dimension ref="A1:L68"/>
  <sheetViews>
    <sheetView showGridLines="0" zoomScale="130" zoomScaleNormal="130" workbookViewId="0"/>
  </sheetViews>
  <sheetFormatPr defaultRowHeight="15"/>
  <cols>
    <col min="1" max="8" width="13.42578125" style="39" customWidth="1"/>
    <col min="9" max="9" width="15.5703125" style="39" customWidth="1"/>
    <col min="10" max="10" width="12.5703125" style="39" customWidth="1"/>
    <col min="11" max="11" width="10.7109375" style="39" bestFit="1" customWidth="1"/>
    <col min="12" max="12" width="10.28515625" style="52" hidden="1" customWidth="1"/>
    <col min="13" max="13" width="8.85546875" style="39" customWidth="1"/>
    <col min="14" max="14" width="13.42578125" style="39" bestFit="1" customWidth="1"/>
    <col min="15" max="15" width="5.7109375" style="39" bestFit="1" customWidth="1"/>
    <col min="16" max="16" width="13.42578125" style="39" bestFit="1" customWidth="1"/>
    <col min="17" max="17" width="9.140625" style="39"/>
    <col min="18" max="18" width="10.28515625" style="39" customWidth="1"/>
    <col min="19" max="16384" width="9.140625" style="39"/>
  </cols>
  <sheetData>
    <row r="1" spans="1:12" s="1" customFormat="1">
      <c r="B1" s="119" t="s">
        <v>953</v>
      </c>
      <c r="C1" s="120"/>
      <c r="D1" s="120"/>
      <c r="E1" s="120"/>
      <c r="F1" s="120"/>
      <c r="K1" s="2"/>
      <c r="L1" s="1" t="s">
        <v>590</v>
      </c>
    </row>
    <row r="2" spans="1:12" s="1" customFormat="1">
      <c r="A2" s="2"/>
      <c r="B2" s="120"/>
      <c r="C2" s="120"/>
      <c r="D2" s="120"/>
      <c r="E2" s="120"/>
      <c r="F2" s="120"/>
      <c r="L2" s="1" t="s">
        <v>584</v>
      </c>
    </row>
    <row r="3" spans="1:12" s="1" customFormat="1">
      <c r="A3" s="40"/>
      <c r="B3" s="121"/>
      <c r="C3" s="121"/>
      <c r="D3" s="121"/>
      <c r="E3" s="121"/>
      <c r="F3" s="121"/>
      <c r="G3" s="41"/>
      <c r="H3" s="41"/>
      <c r="L3" s="1" t="s">
        <v>569</v>
      </c>
    </row>
    <row r="4" spans="1:12" s="1" customFormat="1">
      <c r="A4" s="2"/>
      <c r="L4" s="1" t="s">
        <v>570</v>
      </c>
    </row>
    <row r="5" spans="1:12">
      <c r="A5" s="46" t="s">
        <v>566</v>
      </c>
      <c r="B5" s="124" t="s">
        <v>587</v>
      </c>
      <c r="C5" s="124"/>
      <c r="D5" s="124"/>
      <c r="E5" s="124"/>
      <c r="F5" s="124"/>
      <c r="G5" s="124"/>
      <c r="H5" s="124"/>
      <c r="L5" s="52" t="s">
        <v>589</v>
      </c>
    </row>
    <row r="6" spans="1:12" s="50" customFormat="1">
      <c r="A6" s="48"/>
      <c r="B6" s="49"/>
      <c r="C6" s="49"/>
      <c r="D6" s="49"/>
      <c r="E6" s="49"/>
      <c r="F6" s="49"/>
      <c r="G6" s="49"/>
      <c r="H6" s="49"/>
      <c r="L6" s="53" t="s">
        <v>571</v>
      </c>
    </row>
    <row r="7" spans="1:12" s="50" customFormat="1">
      <c r="A7" s="48"/>
      <c r="B7" s="49"/>
      <c r="C7" s="125" t="s">
        <v>583</v>
      </c>
      <c r="D7" s="126"/>
      <c r="E7" s="127" t="s">
        <v>584</v>
      </c>
      <c r="F7" s="128"/>
      <c r="G7" s="51"/>
      <c r="H7" s="49"/>
      <c r="L7" s="53" t="s">
        <v>581</v>
      </c>
    </row>
    <row r="8" spans="1:12" s="50" customFormat="1">
      <c r="A8" s="48"/>
      <c r="B8" s="49"/>
      <c r="C8" s="49"/>
      <c r="D8" s="49"/>
      <c r="E8" s="49"/>
      <c r="F8" s="49"/>
      <c r="G8" s="49"/>
      <c r="H8" s="49"/>
      <c r="L8" s="53" t="s">
        <v>567</v>
      </c>
    </row>
    <row r="9" spans="1:12" s="50" customFormat="1">
      <c r="A9" s="48"/>
      <c r="B9" s="49"/>
      <c r="C9" s="125" t="s">
        <v>570</v>
      </c>
      <c r="D9" s="126"/>
      <c r="E9" s="127" t="s">
        <v>571</v>
      </c>
      <c r="F9" s="128"/>
      <c r="G9" s="51"/>
      <c r="H9" s="49"/>
      <c r="L9" s="53" t="s">
        <v>568</v>
      </c>
    </row>
    <row r="10" spans="1:12" s="50" customFormat="1">
      <c r="A10" s="48"/>
      <c r="B10" s="49"/>
      <c r="C10" s="47"/>
      <c r="D10" s="47"/>
      <c r="E10" s="49"/>
      <c r="F10" s="49"/>
      <c r="G10" s="49"/>
      <c r="H10" s="49"/>
      <c r="L10" s="53" t="s">
        <v>591</v>
      </c>
    </row>
    <row r="11" spans="1:12" s="50" customFormat="1">
      <c r="A11" s="48"/>
      <c r="B11" s="49"/>
      <c r="C11" s="125" t="s">
        <v>586</v>
      </c>
      <c r="D11" s="126"/>
      <c r="E11" s="127" t="s">
        <v>568</v>
      </c>
      <c r="F11" s="128"/>
      <c r="H11" s="49"/>
      <c r="L11" s="53" t="s">
        <v>572</v>
      </c>
    </row>
    <row r="12" spans="1:12">
      <c r="A12" s="42"/>
      <c r="B12" s="42"/>
      <c r="C12" s="42"/>
      <c r="D12" s="42"/>
      <c r="E12" s="42"/>
      <c r="F12" s="42"/>
      <c r="G12" s="42"/>
      <c r="H12" s="42"/>
    </row>
    <row r="13" spans="1:12">
      <c r="A13" s="42"/>
      <c r="B13" s="42"/>
      <c r="C13" s="125" t="s">
        <v>585</v>
      </c>
      <c r="D13" s="126"/>
      <c r="E13" s="127" t="s">
        <v>594</v>
      </c>
      <c r="F13" s="128"/>
      <c r="G13" s="51"/>
      <c r="H13" s="42"/>
      <c r="L13" s="52" t="s">
        <v>605</v>
      </c>
    </row>
    <row r="14" spans="1:12">
      <c r="A14" s="42"/>
      <c r="B14" s="42"/>
      <c r="C14" s="47"/>
      <c r="D14" s="47"/>
      <c r="E14" s="49"/>
      <c r="F14" s="49"/>
      <c r="G14" s="51"/>
      <c r="H14" s="42"/>
      <c r="L14" s="52" t="s">
        <v>606</v>
      </c>
    </row>
    <row r="15" spans="1:12">
      <c r="A15" s="42"/>
      <c r="B15" s="42"/>
      <c r="C15" s="125" t="s">
        <v>588</v>
      </c>
      <c r="D15" s="126"/>
      <c r="E15" s="127" t="s">
        <v>592</v>
      </c>
      <c r="F15" s="128"/>
      <c r="G15" s="51"/>
      <c r="H15" s="42"/>
      <c r="L15" s="52" t="s">
        <v>607</v>
      </c>
    </row>
    <row r="16" spans="1:12">
      <c r="A16" s="42"/>
      <c r="B16" s="42"/>
      <c r="C16" s="42"/>
      <c r="D16" s="42"/>
      <c r="E16" s="42"/>
      <c r="F16" s="42"/>
      <c r="G16" s="42"/>
      <c r="H16" s="42"/>
      <c r="L16" s="52" t="s">
        <v>608</v>
      </c>
    </row>
    <row r="17" spans="1:12">
      <c r="A17" s="42"/>
      <c r="B17" s="42"/>
      <c r="C17" s="125" t="str">
        <f>IF(E7="Retraflex","Rodzaj węża Retraflex","-")</f>
        <v>-</v>
      </c>
      <c r="D17" s="126"/>
      <c r="E17" s="127" t="s">
        <v>582</v>
      </c>
      <c r="F17" s="128"/>
      <c r="G17" s="42"/>
      <c r="H17" s="42"/>
      <c r="L17" s="52" t="s">
        <v>588</v>
      </c>
    </row>
    <row r="18" spans="1:12">
      <c r="A18" s="42"/>
      <c r="B18" s="42"/>
      <c r="C18" s="42"/>
      <c r="D18" s="42"/>
      <c r="E18" s="42"/>
      <c r="F18" s="42"/>
      <c r="G18" s="42"/>
      <c r="H18" s="42"/>
      <c r="L18" s="52" t="s">
        <v>592</v>
      </c>
    </row>
    <row r="19" spans="1:12">
      <c r="A19" s="46" t="s">
        <v>573</v>
      </c>
      <c r="B19" s="124" t="s">
        <v>610</v>
      </c>
      <c r="C19" s="124"/>
      <c r="D19" s="124"/>
      <c r="E19" s="124"/>
      <c r="F19" s="124"/>
      <c r="G19" s="124"/>
      <c r="H19" s="124"/>
      <c r="L19" s="52" t="s">
        <v>593</v>
      </c>
    </row>
    <row r="20" spans="1:12">
      <c r="A20" s="42"/>
      <c r="B20" s="42"/>
      <c r="C20" s="42"/>
      <c r="D20" s="42"/>
      <c r="E20" s="42"/>
      <c r="F20" s="42"/>
      <c r="G20" s="42"/>
      <c r="H20" s="42"/>
      <c r="L20" s="52" t="s">
        <v>585</v>
      </c>
    </row>
    <row r="21" spans="1:12">
      <c r="A21" s="42"/>
      <c r="B21" s="42"/>
      <c r="C21" s="42"/>
      <c r="D21" s="42"/>
      <c r="E21" s="42"/>
      <c r="F21" s="42"/>
      <c r="G21" s="42"/>
      <c r="H21" s="42"/>
      <c r="L21" s="52" t="s">
        <v>594</v>
      </c>
    </row>
    <row r="22" spans="1:12">
      <c r="A22" s="42"/>
      <c r="B22" s="42"/>
      <c r="C22" s="42"/>
      <c r="D22" s="42"/>
      <c r="E22" s="42"/>
      <c r="F22" s="42"/>
      <c r="G22" s="42"/>
      <c r="H22" s="42"/>
      <c r="L22" s="52" t="s">
        <v>595</v>
      </c>
    </row>
    <row r="23" spans="1:12">
      <c r="A23" s="42"/>
      <c r="B23" s="42"/>
      <c r="C23" s="42"/>
      <c r="D23" s="42"/>
      <c r="E23" s="42"/>
      <c r="F23" s="42"/>
      <c r="G23" s="42"/>
      <c r="H23" s="42"/>
      <c r="L23" s="52" t="s">
        <v>582</v>
      </c>
    </row>
    <row r="24" spans="1:12">
      <c r="A24" s="42"/>
      <c r="B24" s="42"/>
      <c r="C24" s="42"/>
      <c r="D24" s="42"/>
      <c r="E24" s="42"/>
      <c r="F24" s="42"/>
      <c r="G24" s="42"/>
      <c r="H24" s="42"/>
      <c r="L24" s="52" t="s">
        <v>594</v>
      </c>
    </row>
    <row r="25" spans="1:12">
      <c r="A25" s="42"/>
      <c r="B25" s="42"/>
      <c r="C25" s="42"/>
      <c r="D25" s="42"/>
      <c r="E25" s="42"/>
      <c r="F25" s="42"/>
      <c r="G25" s="42"/>
      <c r="H25" s="42"/>
      <c r="L25" s="52" t="s">
        <v>603</v>
      </c>
    </row>
    <row r="26" spans="1:12">
      <c r="A26" s="42"/>
      <c r="B26" s="42"/>
      <c r="C26" s="42"/>
      <c r="D26" s="42"/>
      <c r="E26" s="42"/>
      <c r="F26" s="42"/>
      <c r="G26" s="42"/>
      <c r="H26" s="42"/>
      <c r="L26" s="52" t="s">
        <v>604</v>
      </c>
    </row>
    <row r="27" spans="1:12">
      <c r="A27" s="42"/>
      <c r="B27" s="42"/>
      <c r="C27" s="42"/>
      <c r="D27" s="42"/>
      <c r="E27" s="42"/>
      <c r="F27" s="42"/>
      <c r="G27" s="42"/>
      <c r="H27" s="42"/>
    </row>
    <row r="28" spans="1:12">
      <c r="A28" s="42"/>
      <c r="B28" s="42"/>
      <c r="C28" s="42"/>
      <c r="D28" s="42"/>
      <c r="E28" s="42"/>
      <c r="F28" s="42"/>
      <c r="G28" s="42"/>
      <c r="H28" s="42"/>
    </row>
    <row r="29" spans="1:12">
      <c r="A29" s="42"/>
      <c r="B29" s="42"/>
      <c r="C29" s="42"/>
      <c r="D29" s="42"/>
      <c r="E29" s="42"/>
      <c r="F29" s="42"/>
      <c r="G29" s="42"/>
      <c r="H29" s="42"/>
    </row>
    <row r="30" spans="1:12">
      <c r="A30" s="42"/>
      <c r="B30" s="42"/>
      <c r="C30" s="42"/>
      <c r="D30" s="42"/>
      <c r="E30" s="42"/>
      <c r="F30" s="42"/>
      <c r="G30" s="42"/>
      <c r="H30" s="42"/>
    </row>
    <row r="31" spans="1:12">
      <c r="A31" s="42"/>
      <c r="B31" s="42"/>
      <c r="C31" s="42"/>
      <c r="D31" s="42"/>
      <c r="E31" s="42"/>
      <c r="F31" s="42"/>
      <c r="G31" s="42"/>
      <c r="H31" s="42"/>
    </row>
    <row r="32" spans="1:12">
      <c r="A32" s="42"/>
      <c r="B32" s="42"/>
      <c r="C32" s="42"/>
      <c r="D32" s="42"/>
      <c r="E32" s="42"/>
      <c r="F32" s="42"/>
      <c r="G32" s="42"/>
      <c r="H32" s="42"/>
    </row>
    <row r="33" spans="1:9" ht="15.75" thickBot="1">
      <c r="A33" s="42"/>
      <c r="B33" s="42"/>
      <c r="C33" s="42"/>
      <c r="D33" s="42"/>
      <c r="E33" s="42"/>
      <c r="F33" s="42"/>
      <c r="G33" s="42"/>
      <c r="H33" s="42"/>
    </row>
    <row r="34" spans="1:9">
      <c r="A34" s="129"/>
      <c r="B34" s="132" t="s">
        <v>574</v>
      </c>
      <c r="C34" s="42"/>
      <c r="D34" s="129"/>
      <c r="E34" s="134" t="s">
        <v>575</v>
      </c>
      <c r="F34" s="42"/>
      <c r="G34" s="129"/>
      <c r="H34" s="134" t="s">
        <v>313</v>
      </c>
    </row>
    <row r="35" spans="1:9">
      <c r="A35" s="130"/>
      <c r="B35" s="133"/>
      <c r="C35" s="42"/>
      <c r="D35" s="130"/>
      <c r="E35" s="135"/>
      <c r="F35" s="42"/>
      <c r="G35" s="130"/>
      <c r="H35" s="135"/>
    </row>
    <row r="36" spans="1:9">
      <c r="A36" s="130"/>
      <c r="B36" s="43" t="s">
        <v>577</v>
      </c>
      <c r="C36" s="42"/>
      <c r="D36" s="130"/>
      <c r="E36" s="44" t="s">
        <v>578</v>
      </c>
      <c r="F36" s="42"/>
      <c r="G36" s="130"/>
      <c r="H36" s="44" t="s">
        <v>578</v>
      </c>
    </row>
    <row r="37" spans="1:9">
      <c r="A37" s="130"/>
      <c r="B37" s="136">
        <v>0</v>
      </c>
      <c r="C37" s="42"/>
      <c r="D37" s="130"/>
      <c r="E37" s="136">
        <v>0</v>
      </c>
      <c r="F37" s="42"/>
      <c r="G37" s="130"/>
      <c r="H37" s="136">
        <v>0</v>
      </c>
    </row>
    <row r="38" spans="1:9" ht="15.75" thickBot="1">
      <c r="A38" s="131"/>
      <c r="B38" s="137"/>
      <c r="C38" s="42"/>
      <c r="D38" s="131"/>
      <c r="E38" s="137"/>
      <c r="F38" s="42"/>
      <c r="G38" s="131"/>
      <c r="H38" s="137"/>
    </row>
    <row r="39" spans="1:9" ht="15.75" thickBot="1">
      <c r="A39" s="42"/>
      <c r="B39" s="42"/>
      <c r="C39" s="42"/>
      <c r="D39" s="42"/>
      <c r="E39" s="42"/>
      <c r="F39" s="42"/>
      <c r="G39" s="42"/>
      <c r="H39" s="42"/>
    </row>
    <row r="40" spans="1:9">
      <c r="A40" s="129"/>
      <c r="B40" s="138" t="s">
        <v>576</v>
      </c>
      <c r="C40" s="42"/>
      <c r="D40" s="129"/>
      <c r="E40" s="132" t="s">
        <v>317</v>
      </c>
      <c r="F40" s="42"/>
      <c r="G40" s="129"/>
      <c r="H40" s="138" t="s">
        <v>579</v>
      </c>
    </row>
    <row r="41" spans="1:9">
      <c r="A41" s="130"/>
      <c r="B41" s="139"/>
      <c r="C41" s="42"/>
      <c r="D41" s="130"/>
      <c r="E41" s="133"/>
      <c r="F41" s="42"/>
      <c r="G41" s="130"/>
      <c r="H41" s="139"/>
    </row>
    <row r="42" spans="1:9">
      <c r="A42" s="130"/>
      <c r="B42" s="44" t="s">
        <v>578</v>
      </c>
      <c r="C42" s="42"/>
      <c r="D42" s="130"/>
      <c r="E42" s="44" t="s">
        <v>578</v>
      </c>
      <c r="F42" s="42"/>
      <c r="G42" s="130"/>
      <c r="H42" s="44" t="s">
        <v>578</v>
      </c>
    </row>
    <row r="43" spans="1:9">
      <c r="A43" s="130"/>
      <c r="B43" s="136">
        <v>0</v>
      </c>
      <c r="C43" s="42"/>
      <c r="D43" s="130"/>
      <c r="E43" s="136">
        <v>0</v>
      </c>
      <c r="F43" s="42"/>
      <c r="G43" s="130"/>
      <c r="H43" s="136">
        <v>0</v>
      </c>
    </row>
    <row r="44" spans="1:9" ht="15.75" thickBot="1">
      <c r="A44" s="131"/>
      <c r="B44" s="137"/>
      <c r="D44" s="131"/>
      <c r="E44" s="137"/>
      <c r="F44" s="42"/>
      <c r="G44" s="131"/>
      <c r="H44" s="137"/>
      <c r="I44" s="42"/>
    </row>
    <row r="45" spans="1:9" ht="15.75" thickBot="1">
      <c r="A45" s="42"/>
      <c r="B45" s="42"/>
      <c r="C45" s="42"/>
      <c r="D45" s="42"/>
      <c r="E45" s="42"/>
      <c r="F45" s="42"/>
      <c r="G45" s="42"/>
      <c r="H45" s="42"/>
    </row>
    <row r="46" spans="1:9">
      <c r="A46" s="129"/>
      <c r="B46" s="138" t="s">
        <v>333</v>
      </c>
      <c r="C46" s="42"/>
      <c r="D46" s="129"/>
      <c r="E46" s="138" t="s">
        <v>335</v>
      </c>
      <c r="F46" s="42"/>
      <c r="G46" s="129"/>
      <c r="H46" s="141" t="s">
        <v>329</v>
      </c>
    </row>
    <row r="47" spans="1:9">
      <c r="A47" s="130"/>
      <c r="B47" s="139"/>
      <c r="C47" s="42"/>
      <c r="D47" s="130"/>
      <c r="E47" s="139"/>
      <c r="F47" s="42"/>
      <c r="G47" s="130"/>
      <c r="H47" s="139"/>
    </row>
    <row r="48" spans="1:9">
      <c r="A48" s="130"/>
      <c r="B48" s="44" t="s">
        <v>578</v>
      </c>
      <c r="C48" s="42"/>
      <c r="D48" s="130"/>
      <c r="E48" s="44" t="s">
        <v>578</v>
      </c>
      <c r="F48" s="42"/>
      <c r="G48" s="130"/>
      <c r="H48" s="44" t="s">
        <v>578</v>
      </c>
    </row>
    <row r="49" spans="1:9">
      <c r="A49" s="130"/>
      <c r="B49" s="136">
        <v>0</v>
      </c>
      <c r="C49" s="42"/>
      <c r="D49" s="130"/>
      <c r="E49" s="136">
        <v>0</v>
      </c>
      <c r="F49" s="42"/>
      <c r="G49" s="130"/>
      <c r="H49" s="136">
        <v>0</v>
      </c>
    </row>
    <row r="50" spans="1:9" ht="15.75" thickBot="1">
      <c r="A50" s="131"/>
      <c r="B50" s="137"/>
      <c r="D50" s="131"/>
      <c r="E50" s="137"/>
      <c r="F50" s="42"/>
      <c r="G50" s="131"/>
      <c r="H50" s="137"/>
      <c r="I50" s="42"/>
    </row>
    <row r="51" spans="1:9">
      <c r="A51" s="42"/>
      <c r="B51" s="45"/>
      <c r="C51" s="42"/>
      <c r="D51" s="42"/>
      <c r="E51" s="42"/>
      <c r="F51" s="42"/>
      <c r="G51" s="42"/>
      <c r="H51" s="42"/>
    </row>
    <row r="52" spans="1:9" ht="15.75" thickBot="1">
      <c r="A52" s="54"/>
      <c r="B52" s="55"/>
      <c r="D52" s="54"/>
      <c r="E52" s="55"/>
      <c r="F52" s="42"/>
      <c r="G52" s="42"/>
      <c r="H52" s="42"/>
    </row>
    <row r="53" spans="1:9" ht="15" customHeight="1">
      <c r="A53" s="129"/>
      <c r="B53" s="141" t="s">
        <v>596</v>
      </c>
      <c r="D53" s="129"/>
      <c r="E53" s="141" t="s">
        <v>597</v>
      </c>
      <c r="F53" s="42"/>
      <c r="G53" s="129"/>
      <c r="H53" s="141" t="s">
        <v>598</v>
      </c>
    </row>
    <row r="54" spans="1:9">
      <c r="A54" s="130"/>
      <c r="B54" s="139"/>
      <c r="D54" s="130"/>
      <c r="E54" s="139"/>
      <c r="F54" s="42"/>
      <c r="G54" s="130"/>
      <c r="H54" s="139"/>
    </row>
    <row r="55" spans="1:9">
      <c r="A55" s="130"/>
      <c r="B55" s="44" t="s">
        <v>578</v>
      </c>
      <c r="D55" s="130"/>
      <c r="E55" s="44" t="s">
        <v>578</v>
      </c>
      <c r="F55" s="42"/>
      <c r="G55" s="130"/>
      <c r="H55" s="44" t="s">
        <v>578</v>
      </c>
    </row>
    <row r="56" spans="1:9">
      <c r="A56" s="130"/>
      <c r="B56" s="136">
        <v>0</v>
      </c>
      <c r="D56" s="130"/>
      <c r="E56" s="136">
        <v>0</v>
      </c>
      <c r="F56" s="42"/>
      <c r="G56" s="130"/>
      <c r="H56" s="136">
        <v>0</v>
      </c>
    </row>
    <row r="57" spans="1:9" ht="15.75" thickBot="1">
      <c r="A57" s="131"/>
      <c r="B57" s="137"/>
      <c r="D57" s="131"/>
      <c r="E57" s="137"/>
      <c r="F57" s="42"/>
      <c r="G57" s="131"/>
      <c r="H57" s="137"/>
    </row>
    <row r="58" spans="1:9">
      <c r="A58" s="42"/>
      <c r="B58" s="42"/>
      <c r="C58" s="42"/>
      <c r="D58" s="42"/>
      <c r="E58" s="42"/>
      <c r="F58" s="42"/>
      <c r="G58" s="42"/>
      <c r="H58" s="42"/>
    </row>
    <row r="59" spans="1:9">
      <c r="A59" s="144" t="s">
        <v>601</v>
      </c>
      <c r="B59" s="144"/>
      <c r="C59" s="144"/>
      <c r="D59" s="144"/>
      <c r="E59" s="144"/>
      <c r="F59" s="140">
        <f>(B37*1)+(E37*2.4)+(H37*0.7)+(B43*1.2)+(E43*0.8)+(H43*1.2)+(B49*0.8)+(E49*2.4)+(H49*1.8)+(B56*0.8)+(E56*0.6)+(H56*0.4)</f>
        <v>0</v>
      </c>
      <c r="G59" s="140"/>
      <c r="H59" s="140"/>
    </row>
    <row r="60" spans="1:9">
      <c r="A60" s="144" t="s">
        <v>602</v>
      </c>
      <c r="B60" s="144"/>
      <c r="C60" s="144"/>
      <c r="D60" s="144"/>
      <c r="E60" s="144"/>
      <c r="F60" s="140">
        <f>IF(E9="Wznosząca",F59*1.3,IF(E9="Opadająca",F59,"Określ rodzaj instalacji"))</f>
        <v>0</v>
      </c>
      <c r="G60" s="140"/>
      <c r="H60" s="140"/>
    </row>
    <row r="61" spans="1:9">
      <c r="A61" s="42"/>
      <c r="B61" s="42"/>
      <c r="C61" s="42"/>
      <c r="D61" s="42"/>
      <c r="E61" s="42"/>
      <c r="F61" s="42"/>
      <c r="G61" s="42"/>
      <c r="H61" s="42"/>
    </row>
    <row r="62" spans="1:9">
      <c r="A62" s="46" t="s">
        <v>580</v>
      </c>
      <c r="B62" s="124" t="s">
        <v>600</v>
      </c>
      <c r="C62" s="124"/>
      <c r="D62" s="124"/>
      <c r="E62" s="124"/>
      <c r="F62" s="124"/>
      <c r="G62" s="124"/>
      <c r="H62" s="124"/>
    </row>
    <row r="63" spans="1:9">
      <c r="A63" s="42"/>
      <c r="B63" s="42"/>
      <c r="C63" s="42"/>
      <c r="D63" s="42"/>
      <c r="E63" s="42"/>
      <c r="F63" s="42"/>
      <c r="G63" s="42"/>
      <c r="H63" s="42"/>
    </row>
    <row r="64" spans="1:9" ht="42.75" customHeight="1">
      <c r="A64" s="42"/>
      <c r="B64" s="42"/>
      <c r="C64" s="143" t="s">
        <v>599</v>
      </c>
      <c r="D64" s="143"/>
      <c r="E64" s="142" t="str">
        <f>IF(E7="Tradycyjna",IF(E15="Hybrydowa",IF(E13="On/Off",IF(E11="7,5m",IF(F60&lt;=13.8,"Cyclo Vac GS95",IF(AND(F60&gt;13.8,F60&lt;=24.3),"Cyclo Vac H215",IF(AND(F60&gt;24.3,F60&lt;=31),"Cyclo Vac H615",IF(AND(F60&gt;31,F60&lt;=42.6),"Cyclo Vac H725",IF(AND(F60&gt;42.6,F60&lt;=49),"Cyclo Vac H2025","Brak wyników dla węża On/Off"))))),IF(E11="9m",IF(F60&lt;=10.7,"Cyclo Vac GS95",IF(AND(F60&gt;10.7,F60&lt;=21.3),"Cyclo Vac H215",IF(AND(F60&gt;21.3,F60&lt;=28),"Cyclo Vac H615",IF(AND(F60&gt;28,F60&lt;=39.6),"Cyclo Vac H725",IF(AND(F60&gt;39.6,F60&lt;=46),"Cyclo Vac H2025","Brak wyników dla węża On/Off"))))),IF(E11="10,5m",IF(F60&lt;=7.6,"Cyclo Vac GS95",IF(AND(F60&gt;7.6,F60&lt;=18.3),"Cyclo Vac H215",IF(AND(F60&gt;18.3,F60&lt;=25),"Cyclo Vac H615",IF(AND(F60&gt;25,F60&lt;=36.6),"Cyclo Vac H725",IF(AND(F60&gt;36.6,F60&lt;=43),"Cyclo Vac H2025","Brak wyników dla węża On/Off"))))),IF(E11="12m",IF(F60&lt;=4.6,"Cyclo Vac GS95",IF(AND(F60&gt;4.6,F60&lt;=15.2),"Cyclo Vac H215",IF(AND(F60&gt;15.2,F60&lt;=22),"Cyclo Vac H615",IF(AND(F60&gt;22,F60&lt;=33.5),"Cyclo Vac H725",IF(AND(F60&gt;33.5,F60&lt;=40),"Cyclo Vac H2025","Brak wyników dla węża On/Off"))))),"Nie wybrano długości węża")))),IF(E13="DataSync",IF(E11="7,5m",IF(F60&lt;=31,"Cyclo Vac HX615",IF(AND(F60&gt;31,F60&lt;=42.6),"Cyclo Vac HX725",IF(AND(F60&gt;42.6,F60&lt;=49),"Cyclo Vac HX2025",IF(AND(F60&gt;49,F60&lt;=103.7),"Cyclo Vac HX7525","Brak modelu")))),IF(E11="9m",IF(F60&lt;=28,"Cyclo Vac HX615",IF(AND(F60&gt;28,F60&lt;=39.6),"Cyclo Vac HX725",IF(AND(F60&gt;39.6,F60&lt;=46),"Cyclo Vac HX2025",IF(AND(F60&gt;46,F60&lt;=100.6),"Cyclo Vac HX7525","Brak modelu")))),IF(E11="10,5m",IF(F60&lt;=25,"Cyclo Vac HX615",IF(AND(F60&gt;25,F60&lt;=36.6),"Cyclo Vac HX725",IF(AND(F60&gt;36.6,F60&lt;=43),"Cyclo Vac HX2025",IF(AND(F60&gt;43,F60&lt;=97.5),"Cyclo Vac HX7525","Brak modelu")))),IF(E11="12m",IF(F60&lt;=22,"Cyclo Vac HX615",IF(AND(F60&gt;22,F60&lt;=33.5),"Cyclo Vac HX725",IF(AND(F60&gt;33.5,F60&lt;=40),"Cyclo Vac HX2025",IF(AND(F60&gt;40,F60&lt;=94.5),"Cyclo Vac HX7525","Brak modelu")))),"Nie wybrano długości węża")))),"Nie wybrano typu węża")),IF(E15="Pełna filtracja cykloniczna", IF(E13="On/Off",IF(E11="7,5m",IF(F60&lt;=31.5,"Cyclo Vac HD 801C","Brak modelu"), IF(E11="9m",IF(F60&lt;=28.5,"Cyclo Vac HD 801C","Brak modelu"),IF(E11="10,5m",IF(F60&lt;=25.5,"Cyclo Vac HD 801C","Brak modelu"),IF(E11="12m", IF(F60&lt;=25.5,"Cyclo Vac HD 801C","Brak modelu"),"Nie wybrano długości węża")))),"Filtracja cykloniczna dostępna wyłącznie z wężem On/Off"),"Nie wybrano filtracji")),IF(E7="Retraflex", IF(E15="Hybrydowa",IF(E17="Bez pokrowca",IF(E11="9,1m",IF(F60&lt;=28,"Cyclo Vac H / HX615",IF(AND(F60&gt;28,F60&lt;=39.6),"Cyclo Vac H / HX725",IF(AND(F60&gt;39.6,F60&lt;=46),"Cyclo Vac H / HX2025",IF(AND(F60&gt;46,F60&lt;=100.6),"Cyclo Vac HX7525","Brak modelu")))),IF(E11="12,2m",IF(F60&lt;=22,"Cyclo Vac H / HX615",IF(AND(F60&gt;22,F60&lt;=33.5),"Cyclo Vac H / HX725",IF(AND(F60&gt;33.5,F60&lt;=40),"Cyclo Vac H / HX2025",IF(AND(F60&gt;40,F60&lt;=94.5),"Cyclo Vac HX7525","Brak modelu")))),IF(E11="15,2m",IF(F60&lt;=27.4,"Cyclo Vac H / HX725",IF(AND(F60&gt;27.4,F60&lt;=34),"Cyclo Vac H / HX2025",IF(AND(F60&gt;34,F60&lt;=88.5),"Cyclo Vac HX7525","Brak modelu"))),IF(E11="18,3m",IF(F60&lt;=28,"Cyclo Vac H / HX2025",IF(AND(F60&gt;28,F60&lt;=82.5),"Cyclo Vac HX7525","Brak modelu")),"Nie wybrano długości węża")))),IF(E17="Z pokrowcem",IF(E11="9,1m",IF(F60&lt;=39.6,"Cyclo Vac H / HX725",IF(AND(F60&gt;39.6,F60&lt;=46),"Cyclo Vac H / HX2025",IF(AND(F60&gt;46,F60&lt;=100.6),"Cyclo Vac HX7525","Brak modelu"))),IF(E11="12,2m",IF(F60&lt;=33.5,"Cyclo Vac H / HX725",IF(AND(F60&gt;33.5,F60&lt;=40),"Cyclo Vac H / HX2025",IF(AND(F60&gt;40,F60&lt;=94.5),"Cyclo Vac HX7525","Brak modelu"))),IF(E11="15,2m",IF(F60&lt;=34,"Cyclo Vac H / HX2025",IF(AND(F60&gt;34,F60&lt;=88.5),"Cyclo Vac HX7525","Brak modelu")),IF(E11="18,3m",IF(F60&lt;=82.5,"Cyclo Vac HX7525","Brak modelu"),"Nie wybrano długości węża")))),"Nie wybrano typu węża Retraflex")),IF(E15="Pełna filtracja cykloniczna", IF(E17="bez pokrowca",IF(E11="9,1m",IF(F60&lt;=28.5,"Cyclo Vac HD 801C","Brak modelu, zmień filtrację"),IF(E11="12,2m",IF(F60&lt;=22.5,"Cyclo Vac HD 801C","Brak modelu, zmień filtrację"))),IF(E17="Z pokrowcem", IF(E11="9,1m",IF(F60&lt;=22.5,"Cyclo Vac HD 801C","Brak modelu, zmień filtrację"),IF(E11="12,2m",IF(F60&lt;=18.5,"Cyclo Vac HD 801C","Brak modelu, zmień filtrację"))),"Nie wybrano typu węża Retraflex")),"Nie wybrano filtracji")),"Nie wybrano typu instalacji"))</f>
        <v>Cyclo Vac GS95</v>
      </c>
      <c r="F64" s="142"/>
      <c r="G64" s="42"/>
      <c r="H64" s="42"/>
    </row>
    <row r="65" spans="1:8">
      <c r="A65" s="42"/>
      <c r="B65" s="42"/>
      <c r="C65" s="42"/>
      <c r="D65" s="42"/>
      <c r="E65" s="42"/>
      <c r="F65" s="42"/>
      <c r="G65" s="42"/>
      <c r="H65" s="42"/>
    </row>
    <row r="66" spans="1:8">
      <c r="A66" s="122" t="s">
        <v>609</v>
      </c>
      <c r="B66" s="123"/>
      <c r="C66" s="123"/>
      <c r="D66" s="123"/>
      <c r="E66" s="123"/>
      <c r="F66" s="123"/>
      <c r="G66" s="123"/>
      <c r="H66" s="123"/>
    </row>
    <row r="67" spans="1:8">
      <c r="A67" s="42"/>
      <c r="B67" s="42"/>
      <c r="C67" s="42"/>
      <c r="D67" s="42"/>
      <c r="E67" s="42"/>
      <c r="F67" s="42"/>
      <c r="G67" s="42"/>
      <c r="H67" s="42"/>
    </row>
    <row r="68" spans="1:8">
      <c r="A68" s="42"/>
      <c r="B68" s="42"/>
      <c r="C68" s="42"/>
      <c r="D68" s="42"/>
      <c r="E68" s="42"/>
      <c r="F68" s="42"/>
      <c r="G68" s="42"/>
      <c r="H68" s="42"/>
    </row>
  </sheetData>
  <mergeCells count="59">
    <mergeCell ref="C15:D15"/>
    <mergeCell ref="E15:F15"/>
    <mergeCell ref="G34:G38"/>
    <mergeCell ref="H34:H35"/>
    <mergeCell ref="H37:H38"/>
    <mergeCell ref="C7:D7"/>
    <mergeCell ref="C9:D9"/>
    <mergeCell ref="E7:F7"/>
    <mergeCell ref="E9:F9"/>
    <mergeCell ref="E11:F11"/>
    <mergeCell ref="C11:D11"/>
    <mergeCell ref="A40:A44"/>
    <mergeCell ref="B40:B41"/>
    <mergeCell ref="B43:B44"/>
    <mergeCell ref="E64:F64"/>
    <mergeCell ref="C64:D64"/>
    <mergeCell ref="A60:E60"/>
    <mergeCell ref="F60:H60"/>
    <mergeCell ref="A53:A57"/>
    <mergeCell ref="A59:E59"/>
    <mergeCell ref="B53:B54"/>
    <mergeCell ref="B56:B57"/>
    <mergeCell ref="D53:D57"/>
    <mergeCell ref="E53:E54"/>
    <mergeCell ref="E56:E57"/>
    <mergeCell ref="B62:H62"/>
    <mergeCell ref="H53:H54"/>
    <mergeCell ref="F59:H59"/>
    <mergeCell ref="H43:H44"/>
    <mergeCell ref="G40:G44"/>
    <mergeCell ref="G53:G57"/>
    <mergeCell ref="E43:E44"/>
    <mergeCell ref="H46:H47"/>
    <mergeCell ref="E49:E50"/>
    <mergeCell ref="H49:H50"/>
    <mergeCell ref="H56:H57"/>
    <mergeCell ref="G46:G50"/>
    <mergeCell ref="D40:D44"/>
    <mergeCell ref="E40:E41"/>
    <mergeCell ref="B46:B47"/>
    <mergeCell ref="B49:B50"/>
    <mergeCell ref="D46:D50"/>
    <mergeCell ref="E46:E47"/>
    <mergeCell ref="B1:F3"/>
    <mergeCell ref="A66:H66"/>
    <mergeCell ref="B5:H5"/>
    <mergeCell ref="C13:D13"/>
    <mergeCell ref="E13:F13"/>
    <mergeCell ref="B19:H19"/>
    <mergeCell ref="A34:A38"/>
    <mergeCell ref="B34:B35"/>
    <mergeCell ref="D34:D38"/>
    <mergeCell ref="E34:E35"/>
    <mergeCell ref="B37:B38"/>
    <mergeCell ref="E37:E38"/>
    <mergeCell ref="C17:D17"/>
    <mergeCell ref="E17:F17"/>
    <mergeCell ref="H40:H41"/>
    <mergeCell ref="A46:A50"/>
  </mergeCells>
  <dataValidations xWindow="647" yWindow="556" count="6">
    <dataValidation type="list" allowBlank="1" showInputMessage="1" showErrorMessage="1" prompt="Wybierz wariant" sqref="E9:F9" xr:uid="{00000000-0002-0000-0400-000000000000}">
      <formula1>$L$5:$L$6</formula1>
    </dataValidation>
    <dataValidation type="list" allowBlank="1" showInputMessage="1" showErrorMessage="1" prompt="Wybierz wariant" sqref="E7:F7" xr:uid="{00000000-0002-0000-0400-000001000000}">
      <formula1>$L$2:$L$3</formula1>
    </dataValidation>
    <dataValidation type="list" allowBlank="1" showInputMessage="1" showErrorMessage="1" prompt="Wybierz wariant" sqref="E15:F15" xr:uid="{00000000-0002-0000-0400-000002000000}">
      <formula1>$L$18:$L$19</formula1>
    </dataValidation>
    <dataValidation type="list" allowBlank="1" showInputMessage="1" showErrorMessage="1" errorTitle="Błąd" error="Sprawdź poprawność w kroku nr 1." prompt="Wybierz wariant" sqref="E11:F11" xr:uid="{00000000-0002-0000-0400-000003000000}">
      <formula1>IF(E7="Retraflex", L13:L16,L8:L11)</formula1>
    </dataValidation>
    <dataValidation type="list" allowBlank="1" showInputMessage="1" showErrorMessage="1" prompt="Wybierz wariant" sqref="E13:F13" xr:uid="{00000000-0002-0000-0400-000004000000}">
      <formula1>IF($E$7="Tradycyjna",$L$21:$L$22,$L$23)</formula1>
    </dataValidation>
    <dataValidation type="list" allowBlank="1" showInputMessage="1" showErrorMessage="1" prompt="Wybierz wariant jeżeli dostępny" sqref="E17:F17" xr:uid="{00000000-0002-0000-0400-000005000000}">
      <formula1>IF($E$7="Retraflex",$L$25:$L$26,$L$23)</formula1>
    </dataValidation>
  </dataValidations>
  <pageMargins left="0.7" right="0.7" top="0.75" bottom="0.75" header="0.3" footer="0.3"/>
  <pageSetup paperSize="9" scale="6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499984740745262"/>
  </sheetPr>
  <dimension ref="A1:L40"/>
  <sheetViews>
    <sheetView zoomScale="130" zoomScaleNormal="130" workbookViewId="0">
      <pane ySplit="4" topLeftCell="A5" activePane="bottomLeft" state="frozen"/>
      <selection pane="bottomLeft"/>
    </sheetView>
  </sheetViews>
  <sheetFormatPr defaultRowHeight="15" outlineLevelRow="1" outlineLevelCol="1"/>
  <cols>
    <col min="1" max="1" width="11.7109375" style="1" customWidth="1"/>
    <col min="2" max="2" width="62.42578125" style="1" customWidth="1"/>
    <col min="3" max="3" width="11.7109375" style="1" customWidth="1"/>
    <col min="4" max="4" width="12" style="1" customWidth="1"/>
    <col min="5" max="6" width="11.7109375" style="1" customWidth="1"/>
    <col min="7" max="7" width="12" style="1" customWidth="1"/>
    <col min="8" max="9" width="11.140625" style="1" hidden="1" customWidth="1" outlineLevel="1"/>
    <col min="10" max="10" width="14.28515625" style="1" hidden="1" customWidth="1" outlineLevel="1"/>
    <col min="11" max="11" width="15" style="1" hidden="1" customWidth="1" outlineLevel="1"/>
    <col min="12" max="12" width="9.140625" style="1" collapsed="1"/>
    <col min="13" max="16384" width="9.140625" style="1"/>
  </cols>
  <sheetData>
    <row r="1" spans="1:11">
      <c r="B1" s="64" t="s">
        <v>950</v>
      </c>
    </row>
    <row r="2" spans="1:11">
      <c r="A2" s="2"/>
      <c r="B2" s="29" t="s">
        <v>537</v>
      </c>
      <c r="D2" s="67"/>
      <c r="E2" s="29" t="s">
        <v>661</v>
      </c>
      <c r="F2" s="68"/>
    </row>
    <row r="3" spans="1:11">
      <c r="A3" s="2"/>
      <c r="B3" s="29" t="s">
        <v>538</v>
      </c>
    </row>
    <row r="4" spans="1:11" ht="39" customHeight="1" thickBot="1">
      <c r="A4" s="3" t="s">
        <v>15</v>
      </c>
      <c r="B4" s="4" t="s">
        <v>16</v>
      </c>
      <c r="C4" s="5" t="s">
        <v>17</v>
      </c>
      <c r="D4" s="5" t="s">
        <v>18</v>
      </c>
      <c r="E4" s="33" t="s">
        <v>561</v>
      </c>
      <c r="F4" s="34" t="s">
        <v>562</v>
      </c>
      <c r="G4" s="34" t="s">
        <v>615</v>
      </c>
      <c r="H4" s="34" t="s">
        <v>614</v>
      </c>
      <c r="I4" s="34" t="s">
        <v>611</v>
      </c>
      <c r="J4" s="34" t="s">
        <v>616</v>
      </c>
      <c r="K4" s="34" t="s">
        <v>617</v>
      </c>
    </row>
    <row r="5" spans="1:11" ht="15.75" thickTop="1"/>
    <row r="6" spans="1:11">
      <c r="A6" s="116" t="s">
        <v>563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8" spans="1:11" outlineLevel="1">
      <c r="A8" s="12" t="s">
        <v>308</v>
      </c>
      <c r="B8" s="65" t="str">
        <f>VLOOKUP(A8,Cennik!$A$5:$H$691,2,FALSE)</f>
        <v>Rura z PCV 2" o długości 2m</v>
      </c>
      <c r="C8" s="37">
        <f>VLOOKUP(A8,Cennik!$A$5:$H$691,3,FALSE)</f>
        <v>19.5</v>
      </c>
      <c r="D8" s="32">
        <f t="shared" ref="D8:D21" si="0">C8*1.23</f>
        <v>23.984999999999999</v>
      </c>
      <c r="E8">
        <v>0</v>
      </c>
      <c r="F8" s="10">
        <f t="shared" ref="F8:F21" si="1">C8*E8</f>
        <v>0</v>
      </c>
      <c r="G8" s="10">
        <f t="shared" ref="G8:G21" si="2">D8*E8</f>
        <v>0</v>
      </c>
      <c r="H8" s="6" t="str">
        <f>VLOOKUP(A8,Cennik!$A$5:$H$691,5,FALSE)</f>
        <v>EI</v>
      </c>
      <c r="I8" s="61">
        <f>VLOOKUP(H8,Tabela1[],3,FALSE)</f>
        <v>0</v>
      </c>
      <c r="J8" s="10">
        <f t="shared" ref="J8:J21" si="3">(C8-(C8*I8))*E8</f>
        <v>0</v>
      </c>
      <c r="K8" s="10">
        <f t="shared" ref="K8:K21" si="4">J8*1.23</f>
        <v>0</v>
      </c>
    </row>
    <row r="9" spans="1:11" outlineLevel="1">
      <c r="A9" s="12" t="s">
        <v>316</v>
      </c>
      <c r="B9" s="65" t="str">
        <f>VLOOKUP(A9,Cennik!$A$5:$H$691,2,FALSE)</f>
        <v>Kolanko 45°</v>
      </c>
      <c r="C9" s="37">
        <f>VLOOKUP(A9,Cennik!$A$5:$H$691,3,FALSE)</f>
        <v>2.4700000000000002</v>
      </c>
      <c r="D9" s="32">
        <f t="shared" si="0"/>
        <v>3.0381</v>
      </c>
      <c r="E9">
        <v>0</v>
      </c>
      <c r="F9" s="10">
        <f t="shared" si="1"/>
        <v>0</v>
      </c>
      <c r="G9" s="10">
        <f t="shared" si="2"/>
        <v>0</v>
      </c>
      <c r="H9" s="6" t="str">
        <f>VLOOKUP(A9,Cennik!$A$5:$H$691,5,FALSE)</f>
        <v>EI</v>
      </c>
      <c r="I9" s="61">
        <f>VLOOKUP(H9,Tabela1[],3,FALSE)</f>
        <v>0</v>
      </c>
      <c r="J9" s="10">
        <f t="shared" si="3"/>
        <v>0</v>
      </c>
      <c r="K9" s="10">
        <f t="shared" si="4"/>
        <v>0</v>
      </c>
    </row>
    <row r="10" spans="1:11" outlineLevel="1">
      <c r="A10" s="12" t="s">
        <v>318</v>
      </c>
      <c r="B10" s="65" t="str">
        <f>VLOOKUP(A10,Cennik!$A$5:$H$691,2,FALSE)</f>
        <v>Kolanko 45° nyplowe</v>
      </c>
      <c r="C10" s="37">
        <f>VLOOKUP(A10,Cennik!$A$5:$H$691,3,FALSE)</f>
        <v>2.52</v>
      </c>
      <c r="D10" s="32">
        <f t="shared" si="0"/>
        <v>3.0996000000000001</v>
      </c>
      <c r="E10">
        <v>0</v>
      </c>
      <c r="F10" s="10">
        <f t="shared" si="1"/>
        <v>0</v>
      </c>
      <c r="G10" s="10">
        <f t="shared" si="2"/>
        <v>0</v>
      </c>
      <c r="H10" s="6" t="str">
        <f>VLOOKUP(A10,Cennik!$A$5:$H$691,5,FALSE)</f>
        <v>EI</v>
      </c>
      <c r="I10" s="61">
        <f>VLOOKUP(H10,Tabela1[],3,FALSE)</f>
        <v>0</v>
      </c>
      <c r="J10" s="10">
        <f t="shared" si="3"/>
        <v>0</v>
      </c>
      <c r="K10" s="10">
        <f t="shared" si="4"/>
        <v>0</v>
      </c>
    </row>
    <row r="11" spans="1:11" outlineLevel="1">
      <c r="A11" s="12" t="s">
        <v>320</v>
      </c>
      <c r="B11" s="65" t="str">
        <f>VLOOKUP(A11,Cennik!$A$5:$H$691,2,FALSE)</f>
        <v>Kolanko długie 90°</v>
      </c>
      <c r="C11" s="37">
        <f>VLOOKUP(A11,Cennik!$A$5:$H$691,3,FALSE)</f>
        <v>3.78</v>
      </c>
      <c r="D11" s="32">
        <f t="shared" si="0"/>
        <v>4.6494</v>
      </c>
      <c r="E11">
        <v>0</v>
      </c>
      <c r="F11" s="10">
        <f t="shared" si="1"/>
        <v>0</v>
      </c>
      <c r="G11" s="10">
        <f t="shared" si="2"/>
        <v>0</v>
      </c>
      <c r="H11" s="6" t="str">
        <f>VLOOKUP(A11,Cennik!$A$5:$H$691,5,FALSE)</f>
        <v>EI</v>
      </c>
      <c r="I11" s="61">
        <f>VLOOKUP(H11,Tabela1[],3,FALSE)</f>
        <v>0</v>
      </c>
      <c r="J11" s="10">
        <f t="shared" si="3"/>
        <v>0</v>
      </c>
      <c r="K11" s="10">
        <f t="shared" si="4"/>
        <v>0</v>
      </c>
    </row>
    <row r="12" spans="1:11" outlineLevel="1">
      <c r="A12" s="12" t="s">
        <v>322</v>
      </c>
      <c r="B12" s="65" t="str">
        <f>VLOOKUP(A12,Cennik!$A$5:$H$691,2,FALSE)</f>
        <v>Kolanko długie 90° nyplowe</v>
      </c>
      <c r="C12" s="37">
        <f>VLOOKUP(A12,Cennik!$A$5:$H$691,3,FALSE)</f>
        <v>3.83</v>
      </c>
      <c r="D12" s="32">
        <f t="shared" si="0"/>
        <v>4.7108999999999996</v>
      </c>
      <c r="E12">
        <v>0</v>
      </c>
      <c r="F12" s="10">
        <f t="shared" si="1"/>
        <v>0</v>
      </c>
      <c r="G12" s="10">
        <f t="shared" si="2"/>
        <v>0</v>
      </c>
      <c r="H12" s="6" t="str">
        <f>VLOOKUP(A12,Cennik!$A$5:$H$691,5,FALSE)</f>
        <v>EI</v>
      </c>
      <c r="I12" s="61">
        <f>VLOOKUP(H12,Tabela1[],3,FALSE)</f>
        <v>0</v>
      </c>
      <c r="J12" s="10">
        <f t="shared" si="3"/>
        <v>0</v>
      </c>
      <c r="K12" s="10">
        <f t="shared" si="4"/>
        <v>0</v>
      </c>
    </row>
    <row r="13" spans="1:11" outlineLevel="1">
      <c r="A13" s="12" t="s">
        <v>324</v>
      </c>
      <c r="B13" s="65" t="str">
        <f>VLOOKUP(A13,Cennik!$A$5:$H$691,2,FALSE)</f>
        <v>Kolanko podejściowe 90° L</v>
      </c>
      <c r="C13" s="37">
        <f>VLOOKUP(A13,Cennik!$A$5:$H$691,3,FALSE)</f>
        <v>3.36</v>
      </c>
      <c r="D13" s="32">
        <f t="shared" si="0"/>
        <v>4.1327999999999996</v>
      </c>
      <c r="E13">
        <v>0</v>
      </c>
      <c r="F13" s="10">
        <f t="shared" si="1"/>
        <v>0</v>
      </c>
      <c r="G13" s="10">
        <f t="shared" si="2"/>
        <v>0</v>
      </c>
      <c r="H13" s="6" t="str">
        <f>VLOOKUP(A13,Cennik!$A$5:$H$691,5,FALSE)</f>
        <v>EI</v>
      </c>
      <c r="I13" s="61">
        <f>VLOOKUP(H13,Tabela1[],3,FALSE)</f>
        <v>0</v>
      </c>
      <c r="J13" s="10">
        <f t="shared" si="3"/>
        <v>0</v>
      </c>
      <c r="K13" s="10">
        <f t="shared" si="4"/>
        <v>0</v>
      </c>
    </row>
    <row r="14" spans="1:11" outlineLevel="1">
      <c r="A14" s="12" t="s">
        <v>330</v>
      </c>
      <c r="B14" s="65" t="str">
        <f>VLOOKUP(A14,Cennik!$A$5:$H$691,2,FALSE)</f>
        <v xml:space="preserve">Trójnik 90° TY </v>
      </c>
      <c r="C14" s="37">
        <f>VLOOKUP(A14,Cennik!$A$5:$H$691,3,FALSE)</f>
        <v>4.83</v>
      </c>
      <c r="D14" s="32">
        <f t="shared" si="0"/>
        <v>5.9409000000000001</v>
      </c>
      <c r="E14">
        <v>0</v>
      </c>
      <c r="F14" s="10">
        <f t="shared" si="1"/>
        <v>0</v>
      </c>
      <c r="G14" s="10">
        <f t="shared" si="2"/>
        <v>0</v>
      </c>
      <c r="H14" s="6" t="str">
        <f>VLOOKUP(A14,Cennik!$A$5:$H$691,5,FALSE)</f>
        <v>EI</v>
      </c>
      <c r="I14" s="61">
        <f>VLOOKUP(H14,Tabela1[],3,FALSE)</f>
        <v>0</v>
      </c>
      <c r="J14" s="10">
        <f t="shared" si="3"/>
        <v>0</v>
      </c>
      <c r="K14" s="10">
        <f t="shared" si="4"/>
        <v>0</v>
      </c>
    </row>
    <row r="15" spans="1:11" outlineLevel="1">
      <c r="A15" s="12" t="s">
        <v>332</v>
      </c>
      <c r="B15" s="65" t="str">
        <f>VLOOKUP(A15,Cennik!$A$5:$H$691,2,FALSE)</f>
        <v>Trójnik 45° Y</v>
      </c>
      <c r="C15" s="37">
        <f>VLOOKUP(A15,Cennik!$A$5:$H$691,3,FALSE)</f>
        <v>4.7300000000000004</v>
      </c>
      <c r="D15" s="32">
        <f t="shared" si="0"/>
        <v>5.8179000000000007</v>
      </c>
      <c r="E15">
        <v>0</v>
      </c>
      <c r="F15" s="10">
        <f t="shared" si="1"/>
        <v>0</v>
      </c>
      <c r="G15" s="10">
        <f t="shared" si="2"/>
        <v>0</v>
      </c>
      <c r="H15" s="6" t="str">
        <f>VLOOKUP(A15,Cennik!$A$5:$H$691,5,FALSE)</f>
        <v>EI</v>
      </c>
      <c r="I15" s="61">
        <f>VLOOKUP(H15,Tabela1[],3,FALSE)</f>
        <v>0</v>
      </c>
      <c r="J15" s="10">
        <f t="shared" si="3"/>
        <v>0</v>
      </c>
      <c r="K15" s="10">
        <f t="shared" si="4"/>
        <v>0</v>
      </c>
    </row>
    <row r="16" spans="1:11" outlineLevel="1">
      <c r="A16" s="12" t="s">
        <v>340</v>
      </c>
      <c r="B16" s="65" t="str">
        <f>VLOOKUP(A16,Cennik!$A$5:$H$691,2,FALSE)</f>
        <v>Złączka mufowa z wewnętrzną blokadą</v>
      </c>
      <c r="C16" s="37">
        <f>VLOOKUP(A16,Cennik!$A$5:$H$691,3,FALSE)</f>
        <v>1.37</v>
      </c>
      <c r="D16" s="32">
        <f t="shared" si="0"/>
        <v>1.6851</v>
      </c>
      <c r="E16">
        <f>E8</f>
        <v>0</v>
      </c>
      <c r="F16" s="10">
        <f t="shared" si="1"/>
        <v>0</v>
      </c>
      <c r="G16" s="10">
        <f t="shared" si="2"/>
        <v>0</v>
      </c>
      <c r="H16" s="6" t="str">
        <f>VLOOKUP(A16,Cennik!$A$5:$H$691,5,FALSE)</f>
        <v>EI</v>
      </c>
      <c r="I16" s="61">
        <f>VLOOKUP(H16,Tabela1[],3,FALSE)</f>
        <v>0</v>
      </c>
      <c r="J16" s="10">
        <f t="shared" si="3"/>
        <v>0</v>
      </c>
      <c r="K16" s="10">
        <f t="shared" si="4"/>
        <v>0</v>
      </c>
    </row>
    <row r="17" spans="1:11" outlineLevel="1">
      <c r="A17" s="12" t="s">
        <v>353</v>
      </c>
      <c r="B17" s="65" t="str">
        <f>VLOOKUP(A17,Cennik!$A$5:$H$691,2,FALSE)</f>
        <v>Uchwyt rury z mocowaniem dla przewodu sterującego</v>
      </c>
      <c r="C17" s="37">
        <f>VLOOKUP(A17,Cennik!$A$5:$H$691,3,FALSE)</f>
        <v>1.31</v>
      </c>
      <c r="D17" s="32">
        <f t="shared" si="0"/>
        <v>1.6113</v>
      </c>
      <c r="E17">
        <f>E8*2</f>
        <v>0</v>
      </c>
      <c r="F17" s="10">
        <f t="shared" si="1"/>
        <v>0</v>
      </c>
      <c r="G17" s="10">
        <f t="shared" si="2"/>
        <v>0</v>
      </c>
      <c r="H17" s="6" t="str">
        <f>VLOOKUP(A17,Cennik!$A$5:$H$691,5,FALSE)</f>
        <v>EI</v>
      </c>
      <c r="I17" s="61">
        <f>VLOOKUP(H17,Tabela1[],3,FALSE)</f>
        <v>0</v>
      </c>
      <c r="J17" s="10">
        <f t="shared" si="3"/>
        <v>0</v>
      </c>
      <c r="K17" s="10">
        <f t="shared" si="4"/>
        <v>0</v>
      </c>
    </row>
    <row r="18" spans="1:11" outlineLevel="1">
      <c r="A18" s="12" t="s">
        <v>365</v>
      </c>
      <c r="B18" s="65" t="str">
        <f>VLOOKUP(A18,Cennik!$A$5:$H$691,2,FALSE)</f>
        <v>Przewód elektryczny 100m</v>
      </c>
      <c r="C18" s="37">
        <f>VLOOKUP(A18,Cennik!$A$5:$H$691,3,FALSE)</f>
        <v>246.2</v>
      </c>
      <c r="D18" s="32">
        <f t="shared" si="0"/>
        <v>302.82599999999996</v>
      </c>
      <c r="E18">
        <v>0</v>
      </c>
      <c r="F18" s="10">
        <f t="shared" si="1"/>
        <v>0</v>
      </c>
      <c r="G18" s="10">
        <f t="shared" si="2"/>
        <v>0</v>
      </c>
      <c r="H18" s="6" t="str">
        <f>VLOOKUP(A18,Cennik!$A$5:$H$691,5,FALSE)</f>
        <v>EI</v>
      </c>
      <c r="I18" s="61">
        <f>VLOOKUP(H18,Tabela1[],3,FALSE)</f>
        <v>0</v>
      </c>
      <c r="J18" s="10">
        <f t="shared" si="3"/>
        <v>0</v>
      </c>
      <c r="K18" s="10">
        <f t="shared" si="4"/>
        <v>0</v>
      </c>
    </row>
    <row r="19" spans="1:11" outlineLevel="1">
      <c r="A19" s="12" t="s">
        <v>368</v>
      </c>
      <c r="B19" s="65" t="str">
        <f>VLOOKUP(A19,Cennik!$A$5:$H$691,2,FALSE)</f>
        <v>Klej do PCV, 60ml</v>
      </c>
      <c r="C19" s="37">
        <f>VLOOKUP(A19,Cennik!$A$5:$H$691,3,FALSE)</f>
        <v>24.39</v>
      </c>
      <c r="D19" s="32">
        <f t="shared" si="0"/>
        <v>29.999700000000001</v>
      </c>
      <c r="E19">
        <v>0</v>
      </c>
      <c r="F19" s="10">
        <f t="shared" si="1"/>
        <v>0</v>
      </c>
      <c r="G19" s="10">
        <f t="shared" si="2"/>
        <v>0</v>
      </c>
      <c r="H19" s="6" t="str">
        <f>VLOOKUP(A19,Cennik!$A$5:$H$691,5,FALSE)</f>
        <v>EI</v>
      </c>
      <c r="I19" s="61">
        <f>VLOOKUP(H19,Tabela1[],3,FALSE)</f>
        <v>0</v>
      </c>
      <c r="J19" s="10">
        <f t="shared" si="3"/>
        <v>0</v>
      </c>
      <c r="K19" s="10">
        <f t="shared" si="4"/>
        <v>0</v>
      </c>
    </row>
    <row r="20" spans="1:11" outlineLevel="1">
      <c r="A20" s="6" t="s">
        <v>347</v>
      </c>
      <c r="B20" s="65" t="str">
        <f>VLOOKUP(A20,Cennik!$A$5:$H$691,2,FALSE)</f>
        <v>Zaślepka na rurę instalacyjna</v>
      </c>
      <c r="C20" s="37">
        <f>VLOOKUP(A20,Cennik!$A$5:$H$691,3,FALSE)</f>
        <v>2.73</v>
      </c>
      <c r="D20" s="32">
        <f>C20*1.23</f>
        <v>3.3578999999999999</v>
      </c>
      <c r="E20">
        <v>0</v>
      </c>
      <c r="F20" s="10">
        <f>C20*E20</f>
        <v>0</v>
      </c>
      <c r="G20" s="10">
        <f>D20*E20</f>
        <v>0</v>
      </c>
      <c r="H20" s="6" t="str">
        <f>VLOOKUP(A20,Cennik!$A$5:$H$691,5,FALSE)</f>
        <v>EI</v>
      </c>
      <c r="I20" s="61">
        <f>VLOOKUP(H20,Tabela1[],3,FALSE)</f>
        <v>0</v>
      </c>
      <c r="J20" s="10">
        <f>(C20-(C20*I20))*E20</f>
        <v>0</v>
      </c>
      <c r="K20" s="10">
        <f>J20*1.23</f>
        <v>0</v>
      </c>
    </row>
    <row r="21" spans="1:11" outlineLevel="1">
      <c r="A21" s="12" t="s">
        <v>305</v>
      </c>
      <c r="B21" s="65" t="str">
        <f>VLOOKUP(A21,Cennik!$A$5:$H$691,2,FALSE)</f>
        <v>Płytka montażowa uniwersalna ze szczelną zaślepką</v>
      </c>
      <c r="C21" s="37">
        <f>VLOOKUP(A21,Cennik!$A$5:$H$691,3,FALSE)</f>
        <v>11</v>
      </c>
      <c r="D21" s="32">
        <f t="shared" si="0"/>
        <v>13.53</v>
      </c>
      <c r="E21">
        <v>0</v>
      </c>
      <c r="F21" s="10">
        <f t="shared" si="1"/>
        <v>0</v>
      </c>
      <c r="G21" s="10">
        <f t="shared" si="2"/>
        <v>0</v>
      </c>
      <c r="H21" s="6" t="str">
        <f>VLOOKUP(A21,Cennik!$A$5:$H$691,5,FALSE)</f>
        <v>EI</v>
      </c>
      <c r="I21" s="61">
        <f>VLOOKUP(H21,Tabela1[],3,FALSE)</f>
        <v>0</v>
      </c>
      <c r="J21" s="10">
        <f t="shared" si="3"/>
        <v>0</v>
      </c>
      <c r="K21" s="10">
        <f t="shared" si="4"/>
        <v>0</v>
      </c>
    </row>
    <row r="22" spans="1:11">
      <c r="E22" s="36" t="s">
        <v>565</v>
      </c>
      <c r="F22" s="35">
        <f>SUM(F8:F21)</f>
        <v>0</v>
      </c>
      <c r="G22" s="35">
        <f>SUM(G8:G21)</f>
        <v>0</v>
      </c>
      <c r="J22" s="35">
        <f>SUM(J8:J21)</f>
        <v>0</v>
      </c>
      <c r="K22" s="35">
        <f>SUM(K8:K21)</f>
        <v>0</v>
      </c>
    </row>
    <row r="24" spans="1:11">
      <c r="A24" s="116" t="s">
        <v>564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</row>
    <row r="26" spans="1:11" outlineLevel="1">
      <c r="A26" s="9" t="s">
        <v>53</v>
      </c>
      <c r="B26" s="66" t="str">
        <f>VLOOKUP(A26,Cennik!$A$5:$H$691,2,FALSE)</f>
        <v>JC H215 + zestaw MODERN 9m</v>
      </c>
      <c r="C26" s="37">
        <f>VLOOKUP(A26,Cennik!$A$5:$H$691,3,FALSE)</f>
        <v>3575.12</v>
      </c>
      <c r="D26" s="32">
        <f t="shared" ref="D26" si="5">C26*1.23</f>
        <v>4397.3976000000002</v>
      </c>
      <c r="E26">
        <v>0</v>
      </c>
      <c r="F26" s="10">
        <f t="shared" ref="F26:F32" si="6">C26*E26</f>
        <v>0</v>
      </c>
      <c r="G26" s="10">
        <f t="shared" ref="G26:G32" si="7">D26*E26</f>
        <v>0</v>
      </c>
      <c r="H26" s="6" t="str">
        <f>VLOOKUP(A26,Cennik!$A$5:$H$691,5,FALSE)</f>
        <v>CV</v>
      </c>
      <c r="I26" s="61">
        <f>VLOOKUP(H26,Tabela1[],3,FALSE)</f>
        <v>0</v>
      </c>
      <c r="J26" s="10">
        <f>(C26-(C26*I26))*E26</f>
        <v>0</v>
      </c>
      <c r="K26" s="10">
        <f t="shared" ref="K26:K32" si="8">J26*1.23</f>
        <v>0</v>
      </c>
    </row>
    <row r="27" spans="1:11" outlineLevel="1">
      <c r="A27" s="12" t="s">
        <v>202</v>
      </c>
      <c r="B27" s="66" t="str">
        <f>VLOOKUP(A27,Cennik!$A$5:$H$691,2,FALSE)</f>
        <v>Gniazdo ssące DECO, białe</v>
      </c>
      <c r="C27" s="37">
        <f>VLOOKUP(A27,Cennik!$A$5:$H$691,3,FALSE)</f>
        <v>36.75</v>
      </c>
      <c r="D27" s="32">
        <f>C27*1.23</f>
        <v>45.202500000000001</v>
      </c>
      <c r="E27">
        <v>0</v>
      </c>
      <c r="F27" s="10">
        <f>C27*E27</f>
        <v>0</v>
      </c>
      <c r="G27" s="10">
        <f>D27*E27</f>
        <v>0</v>
      </c>
      <c r="H27" s="6" t="str">
        <f>VLOOKUP(A27,Cennik!$A$5:$H$691,5,FALSE)</f>
        <v>EI</v>
      </c>
      <c r="I27" s="61">
        <f>VLOOKUP(H27,Tabela1[],3,FALSE)</f>
        <v>0</v>
      </c>
      <c r="J27" s="10">
        <f>(C27-(C27*I27))*E27</f>
        <v>0</v>
      </c>
      <c r="K27" s="10">
        <f>J27*1.23</f>
        <v>0</v>
      </c>
    </row>
    <row r="28" spans="1:11" outlineLevel="1">
      <c r="A28" s="12" t="s">
        <v>275</v>
      </c>
      <c r="B28" s="66" t="str">
        <f>VLOOKUP(A28,Cennik!$A$5:$H$691,2,FALSE)</f>
        <v>KitVac, biały</v>
      </c>
      <c r="C28" s="37">
        <f>VLOOKUP(A28,Cennik!$A$5:$H$691,3,FALSE)</f>
        <v>182.68</v>
      </c>
      <c r="D28" s="32">
        <f>C28*1.23</f>
        <v>224.69640000000001</v>
      </c>
      <c r="E28">
        <v>0</v>
      </c>
      <c r="F28" s="10">
        <f t="shared" si="6"/>
        <v>0</v>
      </c>
      <c r="G28" s="10">
        <f t="shared" si="7"/>
        <v>0</v>
      </c>
      <c r="H28" s="6" t="str">
        <f>VLOOKUP(A28,Cennik!$A$5:$H$691,5,FALSE)</f>
        <v>PI</v>
      </c>
      <c r="I28" s="61">
        <f>VLOOKUP(H28,Tabela1[],3,FALSE)</f>
        <v>0</v>
      </c>
      <c r="J28" s="10">
        <f t="shared" ref="J28:J32" si="9">(C28-(C28*I28))*E28</f>
        <v>0</v>
      </c>
      <c r="K28" s="10">
        <f t="shared" si="8"/>
        <v>0</v>
      </c>
    </row>
    <row r="29" spans="1:11" outlineLevel="1">
      <c r="A29" s="12" t="s">
        <v>301</v>
      </c>
      <c r="B29" s="66" t="str">
        <f>VLOOKUP(A29,Cennik!$A$5:$H$691,2,FALSE)</f>
        <v>Zestaw przyłączeniowy do szufelki automatycznej</v>
      </c>
      <c r="C29" s="37">
        <f>VLOOKUP(A29,Cennik!$A$5:$H$691,3,FALSE)</f>
        <v>38</v>
      </c>
      <c r="D29" s="32">
        <f t="shared" ref="D29" si="10">C29*1.23</f>
        <v>46.74</v>
      </c>
      <c r="E29">
        <v>0</v>
      </c>
      <c r="F29" s="10">
        <f t="shared" si="6"/>
        <v>0</v>
      </c>
      <c r="G29" s="10">
        <f t="shared" si="7"/>
        <v>0</v>
      </c>
      <c r="H29" s="6" t="str">
        <f>VLOOKUP(A29,Cennik!$A$5:$H$691,5,FALSE)</f>
        <v>EI</v>
      </c>
      <c r="I29" s="61">
        <f>VLOOKUP(H29,Tabela1[],3,FALSE)</f>
        <v>0</v>
      </c>
      <c r="J29" s="10">
        <f t="shared" si="9"/>
        <v>0</v>
      </c>
      <c r="K29" s="10">
        <f t="shared" si="8"/>
        <v>0</v>
      </c>
    </row>
    <row r="30" spans="1:11" outlineLevel="1">
      <c r="A30" s="12" t="s">
        <v>741</v>
      </c>
      <c r="B30" s="66" t="str">
        <f>VLOOKUP(A30,Cennik!$A$5:$H$691,2,FALSE)</f>
        <v>WallyFlex biały wraz ze stojakiem</v>
      </c>
      <c r="C30" s="37">
        <f>VLOOKUP(A30,Cennik!$A$5:$H$691,3,FALSE)</f>
        <v>437.4</v>
      </c>
      <c r="D30" s="32">
        <f>C30*1.23</f>
        <v>538.00199999999995</v>
      </c>
      <c r="E30">
        <v>0</v>
      </c>
      <c r="F30" s="10">
        <f>C30*E30</f>
        <v>0</v>
      </c>
      <c r="G30" s="10">
        <f>D30*E30</f>
        <v>0</v>
      </c>
      <c r="H30" s="6" t="str">
        <f>VLOOKUP(A30,Cennik!$A$5:$H$691,5,FALSE)</f>
        <v>PI</v>
      </c>
      <c r="I30" s="61">
        <f>VLOOKUP(H30,Tabela1[],3,FALSE)</f>
        <v>0</v>
      </c>
      <c r="J30" s="10">
        <f>(C30-(C30*I30))*E30</f>
        <v>0</v>
      </c>
      <c r="K30" s="10">
        <f>J30*1.23</f>
        <v>0</v>
      </c>
    </row>
    <row r="31" spans="1:11" outlineLevel="1">
      <c r="A31" s="9" t="s">
        <v>79</v>
      </c>
      <c r="B31" s="66" t="str">
        <f>VLOOKUP(A31,Cennik!$A$5:$H$691,2,FALSE)</f>
        <v>Zestaw GARAŻOWY 12m</v>
      </c>
      <c r="C31" s="37">
        <f>VLOOKUP(A31,Cennik!$A$5:$H$691,3,FALSE)</f>
        <v>242.28</v>
      </c>
      <c r="D31" s="32">
        <f>C31*1.23</f>
        <v>298.00439999999998</v>
      </c>
      <c r="E31">
        <v>0</v>
      </c>
      <c r="F31" s="10">
        <f>C31*E31</f>
        <v>0</v>
      </c>
      <c r="G31" s="10">
        <f>D31*E31</f>
        <v>0</v>
      </c>
      <c r="H31" s="6" t="str">
        <f>VLOOKUP(A31,Cennik!$A$5:$H$691,5,FALSE)</f>
        <v>AS</v>
      </c>
      <c r="I31" s="61">
        <f>VLOOKUP(H31,Tabela1[],3,FALSE)</f>
        <v>0</v>
      </c>
      <c r="J31" s="10">
        <f>(C31-(C31*I31))*E31</f>
        <v>0</v>
      </c>
      <c r="K31" s="10">
        <f>J31*1.23</f>
        <v>0</v>
      </c>
    </row>
    <row r="32" spans="1:11" outlineLevel="1">
      <c r="A32" s="12" t="s">
        <v>258</v>
      </c>
      <c r="B32" s="66" t="str">
        <f>VLOOKUP(A32,Cennik!$A$5:$H$691,2,FALSE)</f>
        <v>Gniazdo wyrzutowe GLOBO, białe</v>
      </c>
      <c r="C32" s="37">
        <f>VLOOKUP(A32,Cennik!$A$5:$H$691,3,FALSE)</f>
        <v>22</v>
      </c>
      <c r="D32" s="32">
        <f>C32*1.23</f>
        <v>27.06</v>
      </c>
      <c r="E32">
        <v>0</v>
      </c>
      <c r="F32" s="10">
        <f t="shared" si="6"/>
        <v>0</v>
      </c>
      <c r="G32" s="10">
        <f t="shared" si="7"/>
        <v>0</v>
      </c>
      <c r="H32" s="6" t="str">
        <f>VLOOKUP(A32,Cennik!$A$5:$H$691,5,FALSE)</f>
        <v>EI</v>
      </c>
      <c r="I32" s="61">
        <f>VLOOKUP(H32,Tabela1[],3,FALSE)</f>
        <v>0</v>
      </c>
      <c r="J32" s="10">
        <f t="shared" si="9"/>
        <v>0</v>
      </c>
      <c r="K32" s="10">
        <f t="shared" si="8"/>
        <v>0</v>
      </c>
    </row>
    <row r="33" spans="1:11">
      <c r="E33" s="36" t="s">
        <v>565</v>
      </c>
      <c r="F33" s="35">
        <f>SUM(F26:F32)</f>
        <v>0</v>
      </c>
      <c r="G33" s="35">
        <f>SUM(G26:G32)</f>
        <v>0</v>
      </c>
      <c r="J33" s="35">
        <f>SUM(J26:J32)</f>
        <v>0</v>
      </c>
      <c r="K33" s="35">
        <f>SUM(K26:K32)</f>
        <v>0</v>
      </c>
    </row>
    <row r="36" spans="1:11" ht="24" customHeight="1">
      <c r="A36" s="147" t="s">
        <v>662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</row>
    <row r="38" spans="1:11" ht="24.75" customHeight="1">
      <c r="A38" s="145" t="s">
        <v>954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</row>
    <row r="39" spans="1:11">
      <c r="A39" s="145" t="s">
        <v>1114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</row>
    <row r="40" spans="1:11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</row>
  </sheetData>
  <mergeCells count="6">
    <mergeCell ref="A39:K39"/>
    <mergeCell ref="A40:K40"/>
    <mergeCell ref="A6:K6"/>
    <mergeCell ref="A24:K24"/>
    <mergeCell ref="A36:K36"/>
    <mergeCell ref="A38:K38"/>
  </mergeCells>
  <conditionalFormatting sqref="A27">
    <cfRule type="expression" dxfId="6" priority="2">
      <formula>MOD(ROW(),2)=0</formula>
    </cfRule>
  </conditionalFormatting>
  <conditionalFormatting sqref="A31">
    <cfRule type="expression" dxfId="5" priority="1">
      <formula>MOD(ROW(),2)=0</formula>
    </cfRule>
  </conditionalFormatting>
  <pageMargins left="0.7" right="0.7" top="0.75" bottom="0.75" header="0.3" footer="0.3"/>
  <pageSetup paperSize="9" scale="65" orientation="portrait" r:id="rId1"/>
  <drawing r:id="rId2"/>
  <tableParts count="2"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-0.499984740745262"/>
  </sheetPr>
  <dimension ref="A1:L47"/>
  <sheetViews>
    <sheetView zoomScale="130" zoomScaleNormal="130" workbookViewId="0">
      <pane ySplit="4" topLeftCell="A5" activePane="bottomLeft" state="frozen"/>
      <selection pane="bottomLeft"/>
    </sheetView>
  </sheetViews>
  <sheetFormatPr defaultRowHeight="15" outlineLevelRow="1" outlineLevelCol="1"/>
  <cols>
    <col min="1" max="1" width="11.7109375" style="1" customWidth="1"/>
    <col min="2" max="2" width="62.42578125" style="1" customWidth="1"/>
    <col min="3" max="3" width="11.7109375" style="1" customWidth="1"/>
    <col min="4" max="4" width="12" style="1" customWidth="1"/>
    <col min="5" max="6" width="11.7109375" style="1" customWidth="1"/>
    <col min="7" max="7" width="12" style="1" customWidth="1"/>
    <col min="8" max="9" width="11.140625" style="1" hidden="1" customWidth="1" outlineLevel="1"/>
    <col min="10" max="10" width="14.28515625" style="1" hidden="1" customWidth="1" outlineLevel="1"/>
    <col min="11" max="11" width="15" style="1" hidden="1" customWidth="1" outlineLevel="1"/>
    <col min="12" max="12" width="9.140625" style="1" collapsed="1"/>
    <col min="13" max="16384" width="9.140625" style="1"/>
  </cols>
  <sheetData>
    <row r="1" spans="1:11">
      <c r="A1" s="68"/>
      <c r="B1" s="64" t="s">
        <v>950</v>
      </c>
    </row>
    <row r="2" spans="1:11">
      <c r="A2" s="2"/>
      <c r="B2" s="29" t="s">
        <v>537</v>
      </c>
      <c r="D2" s="67"/>
      <c r="E2" s="29" t="s">
        <v>661</v>
      </c>
      <c r="F2" s="95"/>
    </row>
    <row r="3" spans="1:11">
      <c r="A3" s="2"/>
      <c r="B3" s="29" t="s">
        <v>538</v>
      </c>
    </row>
    <row r="4" spans="1:11" ht="39" customHeight="1" thickBot="1">
      <c r="A4" s="3" t="s">
        <v>15</v>
      </c>
      <c r="B4" s="4" t="s">
        <v>16</v>
      </c>
      <c r="C4" s="5" t="s">
        <v>17</v>
      </c>
      <c r="D4" s="5" t="s">
        <v>18</v>
      </c>
      <c r="E4" s="33" t="s">
        <v>561</v>
      </c>
      <c r="F4" s="34" t="s">
        <v>562</v>
      </c>
      <c r="G4" s="34" t="s">
        <v>615</v>
      </c>
      <c r="H4" s="34" t="s">
        <v>614</v>
      </c>
      <c r="I4" s="34" t="s">
        <v>611</v>
      </c>
      <c r="J4" s="34" t="s">
        <v>616</v>
      </c>
      <c r="K4" s="34" t="s">
        <v>617</v>
      </c>
    </row>
    <row r="5" spans="1:11" ht="15.75" thickTop="1"/>
    <row r="6" spans="1:11">
      <c r="A6" s="116" t="s">
        <v>563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8" spans="1:11" outlineLevel="1">
      <c r="A8" s="12" t="s">
        <v>308</v>
      </c>
      <c r="B8" s="65" t="str">
        <f>VLOOKUP(A8,Cennik!$A$5:$H$691,2,FALSE)</f>
        <v>Rura z PCV 2" o długości 2m</v>
      </c>
      <c r="C8" s="37">
        <f>VLOOKUP(A8,Cennik!$A$5:$H$691,3,FALSE)</f>
        <v>19.5</v>
      </c>
      <c r="D8" s="32">
        <f>C8*1.23</f>
        <v>23.984999999999999</v>
      </c>
      <c r="E8">
        <v>0</v>
      </c>
      <c r="F8" s="10">
        <f>C8*E8</f>
        <v>0</v>
      </c>
      <c r="G8" s="10">
        <f>D8*E8</f>
        <v>0</v>
      </c>
      <c r="H8" s="6" t="str">
        <f>VLOOKUP(A8,Cennik!$A$5:$H$691,5,FALSE)</f>
        <v>EI</v>
      </c>
      <c r="I8" s="61">
        <f>VLOOKUP(H8,Tabela1[],3,FALSE)</f>
        <v>0</v>
      </c>
      <c r="J8" s="10">
        <f>(C8-(C8*I8))*E8</f>
        <v>0</v>
      </c>
      <c r="K8" s="10">
        <f>J8*1.23</f>
        <v>0</v>
      </c>
    </row>
    <row r="9" spans="1:11" outlineLevel="1">
      <c r="A9" s="12" t="s">
        <v>316</v>
      </c>
      <c r="B9" s="65" t="str">
        <f>VLOOKUP(A9,Cennik!$A$5:$H$691,2,FALSE)</f>
        <v>Kolanko 45°</v>
      </c>
      <c r="C9" s="37">
        <f>VLOOKUP(A9,Cennik!$A$5:$H$691,3,FALSE)</f>
        <v>2.4700000000000002</v>
      </c>
      <c r="D9" s="32">
        <f t="shared" ref="D9:D18" si="0">C9*1.23</f>
        <v>3.0381</v>
      </c>
      <c r="E9">
        <v>0</v>
      </c>
      <c r="F9" s="10">
        <f t="shared" ref="F9:F23" si="1">C9*E9</f>
        <v>0</v>
      </c>
      <c r="G9" s="10">
        <f t="shared" ref="G9:G23" si="2">D9*E9</f>
        <v>0</v>
      </c>
      <c r="H9" s="6" t="str">
        <f>VLOOKUP(A9,Cennik!$A$5:$H$691,5,FALSE)</f>
        <v>EI</v>
      </c>
      <c r="I9" s="61">
        <f>VLOOKUP(H9,Tabela1[],3,FALSE)</f>
        <v>0</v>
      </c>
      <c r="J9" s="10">
        <f t="shared" ref="J9:J23" si="3">(C9-(C9*I9))*E9</f>
        <v>0</v>
      </c>
      <c r="K9" s="10">
        <f t="shared" ref="K9:K23" si="4">J9*1.23</f>
        <v>0</v>
      </c>
    </row>
    <row r="10" spans="1:11" outlineLevel="1">
      <c r="A10" s="12" t="s">
        <v>318</v>
      </c>
      <c r="B10" s="65" t="str">
        <f>VLOOKUP(A10,Cennik!$A$5:$H$691,2,FALSE)</f>
        <v>Kolanko 45° nyplowe</v>
      </c>
      <c r="C10" s="37">
        <f>VLOOKUP(A10,Cennik!$A$5:$H$691,3,FALSE)</f>
        <v>2.52</v>
      </c>
      <c r="D10" s="32">
        <f t="shared" si="0"/>
        <v>3.0996000000000001</v>
      </c>
      <c r="E10">
        <v>0</v>
      </c>
      <c r="F10" s="10">
        <f t="shared" si="1"/>
        <v>0</v>
      </c>
      <c r="G10" s="10">
        <f t="shared" si="2"/>
        <v>0</v>
      </c>
      <c r="H10" s="6" t="str">
        <f>VLOOKUP(A10,Cennik!$A$5:$H$691,5,FALSE)</f>
        <v>EI</v>
      </c>
      <c r="I10" s="61">
        <f>VLOOKUP(H10,Tabela1[],3,FALSE)</f>
        <v>0</v>
      </c>
      <c r="J10" s="10">
        <f t="shared" si="3"/>
        <v>0</v>
      </c>
      <c r="K10" s="10">
        <f t="shared" si="4"/>
        <v>0</v>
      </c>
    </row>
    <row r="11" spans="1:11" outlineLevel="1">
      <c r="A11" s="12" t="s">
        <v>320</v>
      </c>
      <c r="B11" s="65" t="str">
        <f>VLOOKUP(A11,Cennik!$A$5:$H$691,2,FALSE)</f>
        <v>Kolanko długie 90°</v>
      </c>
      <c r="C11" s="37">
        <f>VLOOKUP(A11,Cennik!$A$5:$H$691,3,FALSE)</f>
        <v>3.78</v>
      </c>
      <c r="D11" s="32">
        <f t="shared" si="0"/>
        <v>4.6494</v>
      </c>
      <c r="E11">
        <v>0</v>
      </c>
      <c r="F11" s="10">
        <f t="shared" si="1"/>
        <v>0</v>
      </c>
      <c r="G11" s="10">
        <f t="shared" si="2"/>
        <v>0</v>
      </c>
      <c r="H11" s="6" t="str">
        <f>VLOOKUP(A11,Cennik!$A$5:$H$691,5,FALSE)</f>
        <v>EI</v>
      </c>
      <c r="I11" s="61">
        <f>VLOOKUP(H11,Tabela1[],3,FALSE)</f>
        <v>0</v>
      </c>
      <c r="J11" s="10">
        <f t="shared" si="3"/>
        <v>0</v>
      </c>
      <c r="K11" s="10">
        <f t="shared" si="4"/>
        <v>0</v>
      </c>
    </row>
    <row r="12" spans="1:11" outlineLevel="1">
      <c r="A12" s="12" t="s">
        <v>322</v>
      </c>
      <c r="B12" s="65" t="str">
        <f>VLOOKUP(A12,Cennik!$A$5:$H$691,2,FALSE)</f>
        <v>Kolanko długie 90° nyplowe</v>
      </c>
      <c r="C12" s="37">
        <f>VLOOKUP(A12,Cennik!$A$5:$H$691,3,FALSE)</f>
        <v>3.83</v>
      </c>
      <c r="D12" s="32">
        <f t="shared" si="0"/>
        <v>4.7108999999999996</v>
      </c>
      <c r="E12">
        <v>0</v>
      </c>
      <c r="F12" s="10">
        <f t="shared" si="1"/>
        <v>0</v>
      </c>
      <c r="G12" s="10">
        <f t="shared" si="2"/>
        <v>0</v>
      </c>
      <c r="H12" s="6" t="str">
        <f>VLOOKUP(A12,Cennik!$A$5:$H$691,5,FALSE)</f>
        <v>EI</v>
      </c>
      <c r="I12" s="61">
        <f>VLOOKUP(H12,Tabela1[],3,FALSE)</f>
        <v>0</v>
      </c>
      <c r="J12" s="10">
        <f t="shared" si="3"/>
        <v>0</v>
      </c>
      <c r="K12" s="10">
        <f t="shared" si="4"/>
        <v>0</v>
      </c>
    </row>
    <row r="13" spans="1:11" outlineLevel="1">
      <c r="A13" s="12" t="s">
        <v>324</v>
      </c>
      <c r="B13" s="65" t="str">
        <f>VLOOKUP(A13,Cennik!$A$5:$H$691,2,FALSE)</f>
        <v>Kolanko podejściowe 90° L</v>
      </c>
      <c r="C13" s="37">
        <f>VLOOKUP(A13,Cennik!$A$5:$H$691,3,FALSE)</f>
        <v>3.36</v>
      </c>
      <c r="D13" s="32">
        <f t="shared" si="0"/>
        <v>4.1327999999999996</v>
      </c>
      <c r="E13">
        <v>0</v>
      </c>
      <c r="F13" s="10">
        <f t="shared" si="1"/>
        <v>0</v>
      </c>
      <c r="G13" s="10">
        <f t="shared" si="2"/>
        <v>0</v>
      </c>
      <c r="H13" s="6" t="str">
        <f>VLOOKUP(A13,Cennik!$A$5:$H$691,5,FALSE)</f>
        <v>EI</v>
      </c>
      <c r="I13" s="61">
        <f>VLOOKUP(H13,Tabela1[],3,FALSE)</f>
        <v>0</v>
      </c>
      <c r="J13" s="10">
        <f t="shared" si="3"/>
        <v>0</v>
      </c>
      <c r="K13" s="10">
        <f t="shared" si="4"/>
        <v>0</v>
      </c>
    </row>
    <row r="14" spans="1:11" outlineLevel="1">
      <c r="A14" s="12" t="s">
        <v>330</v>
      </c>
      <c r="B14" s="65" t="str">
        <f>VLOOKUP(A14,Cennik!$A$5:$H$691,2,FALSE)</f>
        <v xml:space="preserve">Trójnik 90° TY </v>
      </c>
      <c r="C14" s="37">
        <f>VLOOKUP(A14,Cennik!$A$5:$H$691,3,FALSE)</f>
        <v>4.83</v>
      </c>
      <c r="D14" s="32">
        <f t="shared" si="0"/>
        <v>5.9409000000000001</v>
      </c>
      <c r="E14">
        <v>0</v>
      </c>
      <c r="F14" s="10">
        <f t="shared" si="1"/>
        <v>0</v>
      </c>
      <c r="G14" s="10">
        <f t="shared" si="2"/>
        <v>0</v>
      </c>
      <c r="H14" s="6" t="str">
        <f>VLOOKUP(A14,Cennik!$A$5:$H$691,5,FALSE)</f>
        <v>EI</v>
      </c>
      <c r="I14" s="61">
        <f>VLOOKUP(H14,Tabela1[],3,FALSE)</f>
        <v>0</v>
      </c>
      <c r="J14" s="10">
        <f t="shared" si="3"/>
        <v>0</v>
      </c>
      <c r="K14" s="10">
        <f t="shared" si="4"/>
        <v>0</v>
      </c>
    </row>
    <row r="15" spans="1:11" outlineLevel="1">
      <c r="A15" s="12" t="s">
        <v>332</v>
      </c>
      <c r="B15" s="65" t="str">
        <f>VLOOKUP(A15,Cennik!$A$5:$H$691,2,FALSE)</f>
        <v>Trójnik 45° Y</v>
      </c>
      <c r="C15" s="37">
        <f>VLOOKUP(A15,Cennik!$A$5:$H$691,3,FALSE)</f>
        <v>4.7300000000000004</v>
      </c>
      <c r="D15" s="32">
        <f t="shared" si="0"/>
        <v>5.8179000000000007</v>
      </c>
      <c r="E15">
        <v>0</v>
      </c>
      <c r="F15" s="10">
        <f t="shared" si="1"/>
        <v>0</v>
      </c>
      <c r="G15" s="10">
        <f t="shared" si="2"/>
        <v>0</v>
      </c>
      <c r="H15" s="6" t="str">
        <f>VLOOKUP(A15,Cennik!$A$5:$H$691,5,FALSE)</f>
        <v>EI</v>
      </c>
      <c r="I15" s="61">
        <f>VLOOKUP(H15,Tabela1[],3,FALSE)</f>
        <v>0</v>
      </c>
      <c r="J15" s="10">
        <f t="shared" si="3"/>
        <v>0</v>
      </c>
      <c r="K15" s="10">
        <f t="shared" si="4"/>
        <v>0</v>
      </c>
    </row>
    <row r="16" spans="1:11" outlineLevel="1">
      <c r="A16" s="12" t="s">
        <v>340</v>
      </c>
      <c r="B16" s="65" t="str">
        <f>VLOOKUP(A16,Cennik!$A$5:$H$691,2,FALSE)</f>
        <v>Złączka mufowa z wewnętrzną blokadą</v>
      </c>
      <c r="C16" s="37">
        <f>VLOOKUP(A16,Cennik!$A$5:$H$691,3,FALSE)</f>
        <v>1.37</v>
      </c>
      <c r="D16" s="32">
        <f t="shared" si="0"/>
        <v>1.6851</v>
      </c>
      <c r="E16">
        <f>E8</f>
        <v>0</v>
      </c>
      <c r="F16" s="10">
        <f t="shared" si="1"/>
        <v>0</v>
      </c>
      <c r="G16" s="10">
        <f t="shared" si="2"/>
        <v>0</v>
      </c>
      <c r="H16" s="6" t="str">
        <f>VLOOKUP(A16,Cennik!$A$5:$H$691,5,FALSE)</f>
        <v>EI</v>
      </c>
      <c r="I16" s="61">
        <f>VLOOKUP(H16,Tabela1[],3,FALSE)</f>
        <v>0</v>
      </c>
      <c r="J16" s="10">
        <f t="shared" si="3"/>
        <v>0</v>
      </c>
      <c r="K16" s="10">
        <f t="shared" si="4"/>
        <v>0</v>
      </c>
    </row>
    <row r="17" spans="1:11" outlineLevel="1">
      <c r="A17" s="12" t="s">
        <v>353</v>
      </c>
      <c r="B17" s="65" t="str">
        <f>VLOOKUP(A17,Cennik!$A$5:$H$691,2,FALSE)</f>
        <v>Uchwyt rury z mocowaniem dla przewodu sterującego</v>
      </c>
      <c r="C17" s="37">
        <f>VLOOKUP(A17,Cennik!$A$5:$H$691,3,FALSE)</f>
        <v>1.31</v>
      </c>
      <c r="D17" s="32">
        <f t="shared" si="0"/>
        <v>1.6113</v>
      </c>
      <c r="E17">
        <f>E8*2</f>
        <v>0</v>
      </c>
      <c r="F17" s="10">
        <f t="shared" si="1"/>
        <v>0</v>
      </c>
      <c r="G17" s="10">
        <f t="shared" si="2"/>
        <v>0</v>
      </c>
      <c r="H17" s="6" t="str">
        <f>VLOOKUP(A17,Cennik!$A$5:$H$691,5,FALSE)</f>
        <v>EI</v>
      </c>
      <c r="I17" s="61">
        <f>VLOOKUP(H17,Tabela1[],3,FALSE)</f>
        <v>0</v>
      </c>
      <c r="J17" s="10">
        <f t="shared" si="3"/>
        <v>0</v>
      </c>
      <c r="K17" s="10">
        <f t="shared" si="4"/>
        <v>0</v>
      </c>
    </row>
    <row r="18" spans="1:11" outlineLevel="1">
      <c r="A18" s="12" t="s">
        <v>365</v>
      </c>
      <c r="B18" s="65" t="str">
        <f>VLOOKUP(A18,Cennik!$A$5:$H$691,2,FALSE)</f>
        <v>Przewód elektryczny 100m</v>
      </c>
      <c r="C18" s="37">
        <f>VLOOKUP(A18,Cennik!$A$5:$H$691,3,FALSE)</f>
        <v>246.2</v>
      </c>
      <c r="D18" s="32">
        <f t="shared" si="0"/>
        <v>302.82599999999996</v>
      </c>
      <c r="E18">
        <v>0</v>
      </c>
      <c r="F18" s="10">
        <f t="shared" si="1"/>
        <v>0</v>
      </c>
      <c r="G18" s="10">
        <f t="shared" si="2"/>
        <v>0</v>
      </c>
      <c r="H18" s="6" t="str">
        <f>VLOOKUP(A18,Cennik!$A$5:$H$691,5,FALSE)</f>
        <v>EI</v>
      </c>
      <c r="I18" s="61">
        <f>VLOOKUP(H18,Tabela1[],3,FALSE)</f>
        <v>0</v>
      </c>
      <c r="J18" s="10">
        <f t="shared" si="3"/>
        <v>0</v>
      </c>
      <c r="K18" s="10">
        <f t="shared" si="4"/>
        <v>0</v>
      </c>
    </row>
    <row r="19" spans="1:11" outlineLevel="1">
      <c r="A19" s="12" t="s">
        <v>368</v>
      </c>
      <c r="B19" s="65" t="str">
        <f>VLOOKUP(A19,Cennik!$A$5:$H$691,2,FALSE)</f>
        <v>Klej do PCV, 60ml</v>
      </c>
      <c r="C19" s="37">
        <f>VLOOKUP(A19,Cennik!$A$5:$H$691,3,FALSE)</f>
        <v>24.39</v>
      </c>
      <c r="D19" s="32">
        <f t="shared" ref="D19" si="5">C19*1.23</f>
        <v>29.999700000000001</v>
      </c>
      <c r="E19">
        <v>0</v>
      </c>
      <c r="F19" s="10">
        <f t="shared" ref="F19" si="6">C19*E19</f>
        <v>0</v>
      </c>
      <c r="G19" s="10">
        <f t="shared" ref="G19" si="7">D19*E19</f>
        <v>0</v>
      </c>
      <c r="H19" s="6" t="str">
        <f>VLOOKUP(A19,Cennik!$A$5:$H$691,5,FALSE)</f>
        <v>EI</v>
      </c>
      <c r="I19" s="61">
        <f>VLOOKUP(H19,Tabela1[],3,FALSE)</f>
        <v>0</v>
      </c>
      <c r="J19" s="10">
        <f t="shared" ref="J19" si="8">(C19-(C19*I19))*E19</f>
        <v>0</v>
      </c>
      <c r="K19" s="10">
        <f t="shared" ref="K19" si="9">J19*1.23</f>
        <v>0</v>
      </c>
    </row>
    <row r="20" spans="1:11" outlineLevel="1">
      <c r="A20" s="12" t="s">
        <v>347</v>
      </c>
      <c r="B20" s="65" t="str">
        <f>VLOOKUP(A20,Cennik!$A$5:$H$691,2,FALSE)</f>
        <v>Zaślepka na rurę instalacyjna</v>
      </c>
      <c r="C20" s="37">
        <f>VLOOKUP(A20,Cennik!$A$5:$H$691,3,FALSE)</f>
        <v>2.73</v>
      </c>
      <c r="D20" s="32">
        <f>C20*1.23</f>
        <v>3.3578999999999999</v>
      </c>
      <c r="E20">
        <v>0</v>
      </c>
      <c r="F20" s="10">
        <f t="shared" si="1"/>
        <v>0</v>
      </c>
      <c r="G20" s="10">
        <f t="shared" si="2"/>
        <v>0</v>
      </c>
      <c r="H20" s="6" t="str">
        <f>VLOOKUP(A20,Cennik!$A$5:$H$691,5,FALSE)</f>
        <v>EI</v>
      </c>
      <c r="I20" s="61">
        <f>VLOOKUP(H20,Tabela1[],3,FALSE)</f>
        <v>0</v>
      </c>
      <c r="J20" s="10">
        <f t="shared" si="3"/>
        <v>0</v>
      </c>
      <c r="K20" s="10">
        <f t="shared" si="4"/>
        <v>0</v>
      </c>
    </row>
    <row r="21" spans="1:11" outlineLevel="1">
      <c r="A21" s="12" t="s">
        <v>305</v>
      </c>
      <c r="B21" s="65" t="str">
        <f>VLOOKUP(A21,Cennik!$A$5:$H$691,2,FALSE)</f>
        <v>Płytka montażowa uniwersalna ze szczelną zaślepką</v>
      </c>
      <c r="C21" s="37">
        <f>VLOOKUP(A21,Cennik!$A$5:$H$691,3,FALSE)</f>
        <v>11</v>
      </c>
      <c r="D21" s="32">
        <f>C21*1.23</f>
        <v>13.53</v>
      </c>
      <c r="E21">
        <v>0</v>
      </c>
      <c r="F21" s="10">
        <f>C21*E21</f>
        <v>0</v>
      </c>
      <c r="G21" s="10">
        <f>D21*E21</f>
        <v>0</v>
      </c>
      <c r="H21" s="6" t="str">
        <f>VLOOKUP(A21,Cennik!$A$5:$H$691,5,FALSE)</f>
        <v>EI</v>
      </c>
      <c r="I21" s="61">
        <f>VLOOKUP(H21,Tabela1[],3,FALSE)</f>
        <v>0</v>
      </c>
      <c r="J21" s="10">
        <f>(C21-(C21*I21))*E21</f>
        <v>0</v>
      </c>
      <c r="K21" s="10">
        <f>J21*1.23</f>
        <v>0</v>
      </c>
    </row>
    <row r="22" spans="1:11" outlineLevel="1">
      <c r="A22" s="12" t="s">
        <v>386</v>
      </c>
      <c r="B22" s="65" t="str">
        <f>VLOOKUP(A22,Cennik!$A$5:$H$691,2,FALSE)</f>
        <v>Kaseta gniazda Retraflex II® z zaślepką</v>
      </c>
      <c r="C22" s="37">
        <f>VLOOKUP(A22,Cennik!$A$5:$H$691,3,FALSE)</f>
        <v>380</v>
      </c>
      <c r="D22" s="32">
        <f t="shared" ref="D22:D23" si="10">C22*1.23</f>
        <v>467.4</v>
      </c>
      <c r="E22">
        <v>0</v>
      </c>
      <c r="F22" s="10">
        <f t="shared" si="1"/>
        <v>0</v>
      </c>
      <c r="G22" s="10">
        <f t="shared" si="2"/>
        <v>0</v>
      </c>
      <c r="H22" s="6" t="str">
        <f>VLOOKUP(A22,Cennik!$A$5:$H$691,5,FALSE)</f>
        <v>RF</v>
      </c>
      <c r="I22" s="61">
        <f>VLOOKUP(H22,Tabela1[],3,FALSE)</f>
        <v>0</v>
      </c>
      <c r="J22" s="10">
        <f t="shared" si="3"/>
        <v>0</v>
      </c>
      <c r="K22" s="10">
        <f t="shared" si="4"/>
        <v>0</v>
      </c>
    </row>
    <row r="23" spans="1:11" outlineLevel="1">
      <c r="A23" s="12" t="s">
        <v>394</v>
      </c>
      <c r="B23" s="65" t="str">
        <f>VLOOKUP(A23,Cennik!$A$5:$H$691,2,FALSE)</f>
        <v>Łuk Retraflex® 90°</v>
      </c>
      <c r="C23" s="37">
        <f>VLOOKUP(A23,Cennik!$A$5:$H$691,3,FALSE)</f>
        <v>40</v>
      </c>
      <c r="D23" s="32">
        <f t="shared" si="10"/>
        <v>49.2</v>
      </c>
      <c r="E23">
        <v>0</v>
      </c>
      <c r="F23" s="10">
        <f t="shared" si="1"/>
        <v>0</v>
      </c>
      <c r="G23" s="10">
        <f t="shared" si="2"/>
        <v>0</v>
      </c>
      <c r="H23" s="6" t="str">
        <f>VLOOKUP(A23,Cennik!$A$5:$H$691,5,FALSE)</f>
        <v>RF</v>
      </c>
      <c r="I23" s="61">
        <f>VLOOKUP(H23,Tabela1[],3,FALSE)</f>
        <v>0</v>
      </c>
      <c r="J23" s="10">
        <f t="shared" si="3"/>
        <v>0</v>
      </c>
      <c r="K23" s="10">
        <f t="shared" si="4"/>
        <v>0</v>
      </c>
    </row>
    <row r="24" spans="1:11" outlineLevel="1">
      <c r="A24" s="12" t="s">
        <v>395</v>
      </c>
      <c r="B24" s="148" t="str">
        <f>VLOOKUP(A24,Cennik!$A$5:$H$691,2,FALSE)</f>
        <v>Łuk Retraflex® 45°</v>
      </c>
      <c r="C24" s="149">
        <f>VLOOKUP(A24,Cennik!$A$5:$H$691,3,FALSE)</f>
        <v>22</v>
      </c>
      <c r="D24" s="150">
        <f>C24*1.23</f>
        <v>27.06</v>
      </c>
      <c r="E24" s="151">
        <v>0</v>
      </c>
      <c r="F24" s="152">
        <f>C24*E24</f>
        <v>0</v>
      </c>
      <c r="G24" s="152">
        <f>D24*E24</f>
        <v>0</v>
      </c>
      <c r="H24" s="153" t="str">
        <f>VLOOKUP(A24,Cennik!$A$5:$H$691,5,FALSE)</f>
        <v>RF</v>
      </c>
      <c r="I24" s="154">
        <f>VLOOKUP(H24,Tabela1[],3,FALSE)</f>
        <v>0</v>
      </c>
      <c r="J24" s="152">
        <f>(C24-(C24*I24))*E24</f>
        <v>0</v>
      </c>
      <c r="K24" s="152">
        <f>J24*1.23</f>
        <v>0</v>
      </c>
    </row>
    <row r="25" spans="1:11" outlineLevel="1">
      <c r="A25" s="12" t="s">
        <v>396</v>
      </c>
      <c r="B25" s="65" t="str">
        <f>VLOOKUP(A25,Cennik!$A$5:$H$691,2,FALSE)</f>
        <v>Łuk Retraflex® 22,5°</v>
      </c>
      <c r="C25" s="37">
        <f>VLOOKUP(A25,Cennik!$A$5:$H$691,3,FALSE)</f>
        <v>15</v>
      </c>
      <c r="D25" s="32">
        <f>C25*1.23</f>
        <v>18.45</v>
      </c>
      <c r="E25">
        <v>0</v>
      </c>
      <c r="F25" s="10">
        <f>C25*E25</f>
        <v>0</v>
      </c>
      <c r="G25" s="10">
        <f>D25*E25</f>
        <v>0</v>
      </c>
      <c r="H25" s="6" t="str">
        <f>VLOOKUP(A25,Cennik!$A$5:$H$691,5,FALSE)</f>
        <v>RF</v>
      </c>
      <c r="I25" s="61">
        <f>VLOOKUP(H25,Tabela1[],3,FALSE)</f>
        <v>0</v>
      </c>
      <c r="J25" s="10">
        <f>(C25-(C25*I25))*E25</f>
        <v>0</v>
      </c>
      <c r="K25" s="10">
        <f>J25*1.23</f>
        <v>0</v>
      </c>
    </row>
    <row r="26" spans="1:11">
      <c r="E26" s="36" t="s">
        <v>565</v>
      </c>
      <c r="F26" s="35">
        <f>SUM(F8:F25)</f>
        <v>0</v>
      </c>
      <c r="G26" s="35">
        <f>SUM(G8:G25)</f>
        <v>0</v>
      </c>
      <c r="J26" s="35">
        <f>SUM(J8:J25)</f>
        <v>0</v>
      </c>
      <c r="K26" s="35">
        <f>SUM(K8:K25)</f>
        <v>0</v>
      </c>
    </row>
    <row r="28" spans="1:11">
      <c r="A28" s="116" t="s">
        <v>564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</row>
    <row r="30" spans="1:11" outlineLevel="1">
      <c r="A30" s="6" t="s">
        <v>671</v>
      </c>
      <c r="B30" t="str">
        <f>VLOOKUP(A30,Cennik!$A$5:$H$691,2,FALSE)</f>
        <v>Jednostka Centralna CycloVac H725</v>
      </c>
      <c r="C30" s="37">
        <f>VLOOKUP(A30,Cennik!$A$5:$H$691,3,FALSE)</f>
        <v>4053.17</v>
      </c>
      <c r="D30" s="32">
        <f t="shared" ref="D30" si="11">C30*1.23</f>
        <v>4985.3990999999996</v>
      </c>
      <c r="E30">
        <v>0</v>
      </c>
      <c r="F30" s="10">
        <f t="shared" ref="F30:F40" si="12">C30*E30</f>
        <v>0</v>
      </c>
      <c r="G30" s="10">
        <f t="shared" ref="G30:G40" si="13">D30*E30</f>
        <v>0</v>
      </c>
      <c r="H30" s="6" t="str">
        <f>VLOOKUP(A30,Cennik!$A$5:$H$691,5,FALSE)</f>
        <v>CV</v>
      </c>
      <c r="I30" s="61">
        <f>VLOOKUP(H30,Tabela1[],3,FALSE)</f>
        <v>0</v>
      </c>
      <c r="J30" s="10">
        <f>(C30-(C30*I30))*E30</f>
        <v>0</v>
      </c>
      <c r="K30" s="10">
        <f t="shared" ref="K30" si="14">J30*1.23</f>
        <v>0</v>
      </c>
    </row>
    <row r="31" spans="1:11" outlineLevel="1">
      <c r="A31" s="12" t="s">
        <v>202</v>
      </c>
      <c r="B31" t="str">
        <f>VLOOKUP(A31,Cennik!$A$5:$H$691,2,FALSE)</f>
        <v>Gniazdo ssące DECO, białe</v>
      </c>
      <c r="C31" s="37">
        <f>VLOOKUP(A31,Cennik!$A$5:$H$691,3,FALSE)</f>
        <v>36.75</v>
      </c>
      <c r="D31" s="32">
        <f>C31*1.23</f>
        <v>45.202500000000001</v>
      </c>
      <c r="E31">
        <v>0</v>
      </c>
      <c r="F31" s="10">
        <f>C31*E31</f>
        <v>0</v>
      </c>
      <c r="G31" s="10">
        <f>D31*E31</f>
        <v>0</v>
      </c>
      <c r="H31" s="6" t="str">
        <f>VLOOKUP(A31,Cennik!$A$5:$H$691,5,FALSE)</f>
        <v>EI</v>
      </c>
      <c r="I31" s="61">
        <f>VLOOKUP(H31,Tabela1[],3,FALSE)</f>
        <v>0</v>
      </c>
      <c r="J31" s="10">
        <f>(C31-(C31*I31))*E31</f>
        <v>0</v>
      </c>
      <c r="K31" s="10">
        <f>J31*1.23</f>
        <v>0</v>
      </c>
    </row>
    <row r="32" spans="1:11" outlineLevel="1">
      <c r="A32" s="12" t="s">
        <v>275</v>
      </c>
      <c r="B32" t="str">
        <f>VLOOKUP(A32,Cennik!$A$5:$H$691,2,FALSE)</f>
        <v>KitVac, biały</v>
      </c>
      <c r="C32" s="37">
        <f>VLOOKUP(A32,Cennik!$A$5:$H$691,3,FALSE)</f>
        <v>182.68</v>
      </c>
      <c r="D32" s="32">
        <f>C32*1.23</f>
        <v>224.69640000000001</v>
      </c>
      <c r="E32">
        <v>0</v>
      </c>
      <c r="F32" s="10">
        <f t="shared" si="12"/>
        <v>0</v>
      </c>
      <c r="G32" s="10">
        <f t="shared" si="13"/>
        <v>0</v>
      </c>
      <c r="H32" s="6" t="str">
        <f>VLOOKUP(A32,Cennik!$A$5:$H$691,5,FALSE)</f>
        <v>PI</v>
      </c>
      <c r="I32" s="61">
        <f>VLOOKUP(H32,Tabela1[],3,FALSE)</f>
        <v>0</v>
      </c>
      <c r="J32" s="10">
        <f t="shared" ref="J32:J40" si="15">(C32-(C32*I32))*E32</f>
        <v>0</v>
      </c>
      <c r="K32" s="10">
        <f t="shared" ref="K32:K40" si="16">J32*1.23</f>
        <v>0</v>
      </c>
    </row>
    <row r="33" spans="1:11" outlineLevel="1">
      <c r="A33" s="12" t="s">
        <v>301</v>
      </c>
      <c r="B33" t="str">
        <f>VLOOKUP(A33,Cennik!$A$5:$H$691,2,FALSE)</f>
        <v>Zestaw przyłączeniowy do szufelki automatycznej</v>
      </c>
      <c r="C33" s="37">
        <f>VLOOKUP(A33,Cennik!$A$5:$H$691,3,FALSE)</f>
        <v>38</v>
      </c>
      <c r="D33" s="32">
        <f t="shared" ref="D33" si="17">C33*1.23</f>
        <v>46.74</v>
      </c>
      <c r="E33">
        <v>0</v>
      </c>
      <c r="F33" s="10">
        <f t="shared" si="12"/>
        <v>0</v>
      </c>
      <c r="G33" s="10">
        <f t="shared" si="13"/>
        <v>0</v>
      </c>
      <c r="H33" s="6" t="str">
        <f>VLOOKUP(A33,Cennik!$A$5:$H$691,5,FALSE)</f>
        <v>EI</v>
      </c>
      <c r="I33" s="61">
        <f>VLOOKUP(H33,Tabela1[],3,FALSE)</f>
        <v>0</v>
      </c>
      <c r="J33" s="10">
        <f t="shared" si="15"/>
        <v>0</v>
      </c>
      <c r="K33" s="10">
        <f t="shared" si="16"/>
        <v>0</v>
      </c>
    </row>
    <row r="34" spans="1:11" outlineLevel="1">
      <c r="A34" s="9" t="s">
        <v>741</v>
      </c>
      <c r="B34" t="str">
        <f>VLOOKUP(A34,Cennik!$A$5:$H$691,2,FALSE)</f>
        <v>WallyFlex biały wraz ze stojakiem</v>
      </c>
      <c r="C34" s="37">
        <f>VLOOKUP(A34,Cennik!$A$5:$H$691,3,FALSE)</f>
        <v>437.4</v>
      </c>
      <c r="D34" s="32">
        <f>C34*1.23</f>
        <v>538.00199999999995</v>
      </c>
      <c r="E34">
        <v>0</v>
      </c>
      <c r="F34" s="10">
        <f>C34*E34</f>
        <v>0</v>
      </c>
      <c r="G34" s="10">
        <f>D34*E34</f>
        <v>0</v>
      </c>
      <c r="H34" s="6" t="str">
        <f>VLOOKUP(A34,Cennik!$A$5:$H$691,5,FALSE)</f>
        <v>PI</v>
      </c>
      <c r="I34" s="61">
        <f>VLOOKUP(H34,Tabela1[],3,FALSE)</f>
        <v>0</v>
      </c>
      <c r="J34" s="10">
        <f>(C34-(C34*I34))*E34</f>
        <v>0</v>
      </c>
      <c r="K34" s="10">
        <f>J34*1.23</f>
        <v>0</v>
      </c>
    </row>
    <row r="35" spans="1:11" outlineLevel="1">
      <c r="A35" s="9" t="s">
        <v>79</v>
      </c>
      <c r="B35" t="str">
        <f>VLOOKUP(A35,Cennik!$A$5:$H$691,2,FALSE)</f>
        <v>Zestaw GARAŻOWY 12m</v>
      </c>
      <c r="C35" s="37">
        <f>VLOOKUP(A35,Cennik!$A$5:$H$691,3,FALSE)</f>
        <v>242.28</v>
      </c>
      <c r="D35" s="32">
        <f>C35*1.23</f>
        <v>298.00439999999998</v>
      </c>
      <c r="E35">
        <v>0</v>
      </c>
      <c r="F35" s="10">
        <f>C35*E35</f>
        <v>0</v>
      </c>
      <c r="G35" s="10">
        <f>D35*E35</f>
        <v>0</v>
      </c>
      <c r="H35" s="6" t="str">
        <f>VLOOKUP(A35,Cennik!$A$5:$H$691,5,FALSE)</f>
        <v>AS</v>
      </c>
      <c r="I35" s="61">
        <f>VLOOKUP(H35,Tabela1[],3,FALSE)</f>
        <v>0</v>
      </c>
      <c r="J35" s="10">
        <f>(C35-(C35*I35))*E35</f>
        <v>0</v>
      </c>
      <c r="K35" s="10">
        <f>J35*1.23</f>
        <v>0</v>
      </c>
    </row>
    <row r="36" spans="1:11" outlineLevel="1">
      <c r="A36" s="12" t="s">
        <v>385</v>
      </c>
      <c r="B36" t="str">
        <f>VLOOKUP(A36,Cennik!$A$5:$H$691,2,FALSE)</f>
        <v>Drzwiczki do kasety gniazda Retraflex II®, białe</v>
      </c>
      <c r="C36" s="37">
        <f>VLOOKUP(A36,Cennik!$A$5:$H$691,3,FALSE)</f>
        <v>150</v>
      </c>
      <c r="D36" s="32">
        <f>C36*1.23</f>
        <v>184.5</v>
      </c>
      <c r="E36">
        <v>0</v>
      </c>
      <c r="F36" s="10">
        <f t="shared" si="12"/>
        <v>0</v>
      </c>
      <c r="G36" s="10">
        <f t="shared" si="13"/>
        <v>0</v>
      </c>
      <c r="H36" s="6" t="str">
        <f>VLOOKUP(A36,Cennik!$A$5:$H$691,5,FALSE)</f>
        <v>RF</v>
      </c>
      <c r="I36" s="61">
        <f>VLOOKUP(H36,Tabela1[],3,FALSE)</f>
        <v>0</v>
      </c>
      <c r="J36" s="10">
        <f t="shared" si="15"/>
        <v>0</v>
      </c>
      <c r="K36" s="10">
        <f t="shared" si="16"/>
        <v>0</v>
      </c>
    </row>
    <row r="37" spans="1:11" outlineLevel="1">
      <c r="A37" s="12" t="s">
        <v>710</v>
      </c>
      <c r="B37" t="str">
        <f>VLOOKUP(A37,Cennik!$A$5:$H$691,2,FALSE)</f>
        <v>Wąż ssący Retraflex® MAXFLOW 15,2m</v>
      </c>
      <c r="C37" s="37">
        <f>VLOOKUP(A37,Cennik!$A$5:$H$691,3,FALSE)</f>
        <v>827.64200000000005</v>
      </c>
      <c r="D37" s="32">
        <f>C37*1.23</f>
        <v>1017.9996600000001</v>
      </c>
      <c r="E37">
        <v>0</v>
      </c>
      <c r="F37" s="10">
        <f>C37*E37</f>
        <v>0</v>
      </c>
      <c r="G37" s="10">
        <f>D37*E37</f>
        <v>0</v>
      </c>
      <c r="H37" s="6" t="str">
        <f>VLOOKUP(A37,Cennik!$A$5:$H$691,5,FALSE)</f>
        <v>RF</v>
      </c>
      <c r="I37" s="61">
        <f>VLOOKUP(H37,Tabela1[],3,FALSE)</f>
        <v>0</v>
      </c>
      <c r="J37" s="10">
        <f>(C37-(C37*I37))*E37</f>
        <v>0</v>
      </c>
      <c r="K37" s="10">
        <f>J37*1.23</f>
        <v>0</v>
      </c>
    </row>
    <row r="38" spans="1:11" outlineLevel="1">
      <c r="A38" s="12" t="s">
        <v>398</v>
      </c>
      <c r="B38" t="str">
        <f>VLOOKUP(A38,Cennik!$A$5:$H$691,2,FALSE)</f>
        <v>Rękojeść CycloVac Retraflex®, zapinana</v>
      </c>
      <c r="C38" s="37">
        <f>VLOOKUP(A38,Cennik!$A$5:$H$691,3,FALSE)</f>
        <v>210</v>
      </c>
      <c r="D38" s="32">
        <f t="shared" ref="D38" si="18">C38*1.23</f>
        <v>258.3</v>
      </c>
      <c r="E38">
        <v>0</v>
      </c>
      <c r="F38" s="10">
        <f t="shared" si="12"/>
        <v>0</v>
      </c>
      <c r="G38" s="10">
        <f t="shared" si="13"/>
        <v>0</v>
      </c>
      <c r="H38" s="6" t="str">
        <f>VLOOKUP(A38,Cennik!$A$5:$H$691,5,FALSE)</f>
        <v>RF</v>
      </c>
      <c r="I38" s="61">
        <f>VLOOKUP(H38,Tabela1[],3,FALSE)</f>
        <v>0</v>
      </c>
      <c r="J38" s="10">
        <f t="shared" si="15"/>
        <v>0</v>
      </c>
      <c r="K38" s="10">
        <f t="shared" si="16"/>
        <v>0</v>
      </c>
    </row>
    <row r="39" spans="1:11" outlineLevel="1">
      <c r="A39" s="69" t="s">
        <v>408</v>
      </c>
      <c r="B39" t="str">
        <f>VLOOKUP(A39,Cennik!$A$5:$H$691,2,FALSE)</f>
        <v>Zestaw CycloVac do sprzątania Retraflex®</v>
      </c>
      <c r="C39" s="70">
        <f>VLOOKUP(A39,Cennik!$A$5:$H$691,3,FALSE)</f>
        <v>762.6</v>
      </c>
      <c r="D39" s="71">
        <f>C39*1.23</f>
        <v>937.99800000000005</v>
      </c>
      <c r="E39">
        <v>0</v>
      </c>
      <c r="F39" s="10">
        <f>C39*E39</f>
        <v>0</v>
      </c>
      <c r="G39" s="10">
        <f>D39*E39</f>
        <v>0</v>
      </c>
      <c r="H39" s="6" t="str">
        <f>VLOOKUP(A39,Cennik!$A$5:$H$691,5,FALSE)</f>
        <v>RF</v>
      </c>
      <c r="I39" s="61">
        <f>VLOOKUP(H39,Tabela1[],3,FALSE)</f>
        <v>0</v>
      </c>
      <c r="J39" s="10">
        <f>(C39-(C39*I39))*E39</f>
        <v>0</v>
      </c>
      <c r="K39" s="10">
        <f>J39*1.23</f>
        <v>0</v>
      </c>
    </row>
    <row r="40" spans="1:11" outlineLevel="1">
      <c r="A40" s="12" t="s">
        <v>258</v>
      </c>
      <c r="B40" t="str">
        <f>VLOOKUP(A40,Cennik!$A$5:$H$691,2,FALSE)</f>
        <v>Gniazdo wyrzutowe GLOBO, białe</v>
      </c>
      <c r="C40" s="37">
        <f>VLOOKUP(A40,Cennik!$A$5:$H$691,3,FALSE)</f>
        <v>22</v>
      </c>
      <c r="D40" s="32">
        <f>C40*1.23</f>
        <v>27.06</v>
      </c>
      <c r="E40">
        <v>0</v>
      </c>
      <c r="F40" s="10">
        <f t="shared" si="12"/>
        <v>0</v>
      </c>
      <c r="G40" s="10">
        <f t="shared" si="13"/>
        <v>0</v>
      </c>
      <c r="H40" s="6" t="str">
        <f>VLOOKUP(A40,Cennik!$A$5:$H$691,5,FALSE)</f>
        <v>EI</v>
      </c>
      <c r="I40" s="61">
        <f>VLOOKUP(H40,Tabela1[],3,FALSE)</f>
        <v>0</v>
      </c>
      <c r="J40" s="10">
        <f t="shared" si="15"/>
        <v>0</v>
      </c>
      <c r="K40" s="10">
        <f t="shared" si="16"/>
        <v>0</v>
      </c>
    </row>
    <row r="41" spans="1:11">
      <c r="E41" s="36" t="s">
        <v>565</v>
      </c>
      <c r="F41" s="35">
        <f>SUM(F30:F40)</f>
        <v>0</v>
      </c>
      <c r="G41" s="35">
        <f>SUM(G30:G40)</f>
        <v>0</v>
      </c>
      <c r="J41" s="35">
        <f>SUM(J30:J40)</f>
        <v>0</v>
      </c>
      <c r="K41" s="35">
        <f>SUM(K30:K40)</f>
        <v>0</v>
      </c>
    </row>
    <row r="43" spans="1:1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1:11" ht="24" customHeight="1">
      <c r="A44" s="147" t="s">
        <v>662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</row>
    <row r="45" spans="1:1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spans="1:11" ht="24" customHeight="1">
      <c r="A46" s="145" t="s">
        <v>954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</row>
    <row r="47" spans="1:11">
      <c r="A47" s="145" t="s">
        <v>1114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</row>
  </sheetData>
  <mergeCells count="5">
    <mergeCell ref="A6:K6"/>
    <mergeCell ref="A28:K28"/>
    <mergeCell ref="A44:K44"/>
    <mergeCell ref="A46:K46"/>
    <mergeCell ref="A47:K47"/>
  </mergeCells>
  <conditionalFormatting sqref="A36:K40 A8:K25">
    <cfRule type="expression" dxfId="4" priority="6">
      <formula>MOD(ROW(),2)=0</formula>
    </cfRule>
  </conditionalFormatting>
  <conditionalFormatting sqref="A30:K33 B34:K35">
    <cfRule type="expression" dxfId="3" priority="5">
      <formula>MOD(ROW(),2)=0</formula>
    </cfRule>
  </conditionalFormatting>
  <conditionalFormatting sqref="A34">
    <cfRule type="expression" dxfId="2" priority="4">
      <formula>MOD(ROW(),2)=0</formula>
    </cfRule>
  </conditionalFormatting>
  <conditionalFormatting sqref="A35">
    <cfRule type="expression" dxfId="1" priority="3">
      <formula>MOD(ROW(),2)=0</formula>
    </cfRule>
  </conditionalFormatting>
  <conditionalFormatting sqref="A8:K25">
    <cfRule type="expression" dxfId="0" priority="1">
      <formula>MOD(ROW(),2)=0</formula>
    </cfRule>
    <cfRule type="expression" priority="2">
      <formula>MOD(ROW(),2)=0</formula>
    </cfRule>
  </conditionalFormatting>
  <pageMargins left="0.7" right="0.7" top="0.75" bottom="0.75" header="0.3" footer="0.3"/>
  <pageSetup paperSize="9" scale="65"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2</vt:i4>
      </vt:variant>
    </vt:vector>
  </HeadingPairs>
  <TitlesOfParts>
    <vt:vector size="9" baseType="lpstr">
      <vt:lpstr>Strona główna</vt:lpstr>
      <vt:lpstr>Cennik</vt:lpstr>
      <vt:lpstr>Instrukcja obsługi</vt:lpstr>
      <vt:lpstr>Warunki handlowe</vt:lpstr>
      <vt:lpstr>Kalkulator doboru jc</vt:lpstr>
      <vt:lpstr>Kalkulacja Standard</vt:lpstr>
      <vt:lpstr>Kalkulacja Retraflex</vt:lpstr>
      <vt:lpstr>Cennik!Obszar_wydruku</vt:lpstr>
      <vt:lpstr>'Kalkulator doboru jc'!Obszar_wydruku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Ideal</dc:creator>
  <cp:lastModifiedBy>Przemysław Maciejewski</cp:lastModifiedBy>
  <cp:lastPrinted>2022-10-26T09:17:25Z</cp:lastPrinted>
  <dcterms:created xsi:type="dcterms:W3CDTF">2019-04-05T12:57:52Z</dcterms:created>
  <dcterms:modified xsi:type="dcterms:W3CDTF">2023-01-11T10:40:14Z</dcterms:modified>
</cp:coreProperties>
</file>